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L:\Round-Robin-Test\RRT-NEW-violation_calculator_2025\"/>
    </mc:Choice>
  </mc:AlternateContent>
  <xr:revisionPtr revIDLastSave="0" documentId="13_ncr:1_{A868A7C8-C3F6-4BE8-AE56-857322336E85}" xr6:coauthVersionLast="47" xr6:coauthVersionMax="47" xr10:uidLastSave="{00000000-0000-0000-0000-000000000000}"/>
  <bookViews>
    <workbookView xWindow="-120" yWindow="-120" windowWidth="29040" windowHeight="15720" firstSheet="1" activeTab="2" xr2:uid="{00000000-000D-0000-FFFF-FFFF00000000}"/>
  </bookViews>
  <sheets>
    <sheet name="Versions Historie" sheetId="1" state="hidden" r:id="rId1"/>
    <sheet name="Tool Info" sheetId="11" r:id="rId2"/>
    <sheet name="T30S_Charge_14 11 2023" sheetId="2" r:id="rId3"/>
    <sheet name="LL-CoFren C952-801231" sheetId="6" r:id="rId4"/>
    <sheet name="K-Jurid_J816M 248 12 19 UIC-K" sheetId="10" r:id="rId5"/>
    <sheet name="ALL Results of violations" sheetId="5" r:id="rId6"/>
  </sheets>
  <definedNames>
    <definedName name="_xlnm.Print_Area" localSheetId="5">'ALL Results of violations'!$A$1:$F$44</definedName>
    <definedName name="_xlnm.Print_Area" localSheetId="2">'T30S_Charge_14 11 2023'!$B$9:$BA$178</definedName>
    <definedName name="_xlnm.Print_Titles" localSheetId="2">'T30S_Charge_14 11 2023'!$B:$BA,'T30S_Charge_14 11 2023'!$9:$12</definedName>
    <definedName name="Z_A72D9F38_42F0_486C_939B_1FF0EBE3A561_.wvu.Cols" localSheetId="5" hidden="1">'ALL Results of violations'!$E:$E</definedName>
    <definedName name="Z_A72D9F38_42F0_486C_939B_1FF0EBE3A561_.wvu.Cols" localSheetId="2" hidden="1">'T30S_Charge_14 11 2023'!$E:$E,'T30S_Charge_14 11 2023'!$H:$M,'T30S_Charge_14 11 2023'!$AH:$AL</definedName>
    <definedName name="Z_A72D9F38_42F0_486C_939B_1FF0EBE3A561_.wvu.PrintArea" localSheetId="5" hidden="1">'ALL Results of violations'!$A$1:$F$44</definedName>
    <definedName name="Z_A72D9F38_42F0_486C_939B_1FF0EBE3A561_.wvu.PrintArea" localSheetId="2" hidden="1">'T30S_Charge_14 11 2023'!$B$9:$BA$178</definedName>
    <definedName name="Z_A72D9F38_42F0_486C_939B_1FF0EBE3A561_.wvu.PrintTitles" localSheetId="2" hidden="1">'T30S_Charge_14 11 2023'!$B:$BA,'T30S_Charge_14 11 2023'!$9:$12</definedName>
    <definedName name="Z_A72D9F38_42F0_486C_939B_1FF0EBE3A561_.wvu.Rows" localSheetId="5" hidden="1">'ALL Results of violations'!$24:$24</definedName>
    <definedName name="Z_A72D9F38_42F0_486C_939B_1FF0EBE3A561_.wvu.Rows" localSheetId="0" hidden="1">'Versions Historie'!$2:$2</definedName>
  </definedNames>
  <calcPr calcId="191029"/>
  <customWorkbookViews>
    <customWorkbookView name="Stefan Golonka - Persönliche Ansicht" guid="{A72D9F38-42F0-486C-939B-1FF0EBE3A561}" mergeInterval="0" personalView="1" maximized="1" windowWidth="1620" windowHeight="944" activeSheetId="2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4" i="5" l="1"/>
  <c r="D11" i="5"/>
  <c r="D43" i="5" l="1"/>
  <c r="D34" i="5"/>
  <c r="D25" i="5" a="1"/>
  <c r="D25" i="5" s="1"/>
  <c r="D10" i="5" s="1"/>
  <c r="D6" i="5" s="1"/>
  <c r="J124" i="10"/>
  <c r="Y1" i="2" l="1"/>
  <c r="U7" i="2" l="1"/>
  <c r="Z99" i="2" l="1"/>
  <c r="AA99" i="2" l="1"/>
  <c r="Z100" i="2"/>
  <c r="AA100" i="2"/>
  <c r="Z104" i="2"/>
  <c r="AA104" i="2"/>
  <c r="Z105" i="2"/>
  <c r="AA105" i="2"/>
  <c r="Z109" i="2"/>
  <c r="AA109" i="2"/>
  <c r="Z110" i="2"/>
  <c r="AA110" i="2"/>
  <c r="Z114" i="2"/>
  <c r="AA114" i="2"/>
  <c r="Z115" i="2"/>
  <c r="AA115" i="2"/>
  <c r="Z119" i="2"/>
  <c r="AA119" i="2"/>
  <c r="Z120" i="2"/>
  <c r="AA120" i="2"/>
  <c r="T101" i="2"/>
  <c r="W99" i="2" s="1"/>
  <c r="Q178" i="2"/>
  <c r="Q177" i="2"/>
  <c r="Q176" i="2"/>
  <c r="Q175" i="2"/>
  <c r="Q174" i="2"/>
  <c r="Q173" i="2"/>
  <c r="Q172" i="2"/>
  <c r="Q171" i="2"/>
  <c r="Q170" i="2"/>
  <c r="Q169" i="2"/>
  <c r="Q168" i="2"/>
  <c r="Q167" i="2"/>
  <c r="Q166" i="2"/>
  <c r="Q165" i="2"/>
  <c r="Q164" i="2"/>
  <c r="Q163" i="2"/>
  <c r="Q162" i="2"/>
  <c r="Q161" i="2"/>
  <c r="Q160" i="2"/>
  <c r="Q159" i="2"/>
  <c r="Q158" i="2"/>
  <c r="Q157" i="2"/>
  <c r="Q156" i="2"/>
  <c r="Q155" i="2"/>
  <c r="Q154" i="2"/>
  <c r="Q153" i="2"/>
  <c r="Q152" i="2"/>
  <c r="Q151" i="2"/>
  <c r="Q150" i="2"/>
  <c r="Q149" i="2"/>
  <c r="Q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Q135" i="2"/>
  <c r="Q134" i="2"/>
  <c r="Q133" i="2"/>
  <c r="Q132" i="2"/>
  <c r="Q131" i="2"/>
  <c r="Q130" i="2"/>
  <c r="Q129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13" i="2"/>
  <c r="AB99" i="2" l="1"/>
  <c r="AC99" i="2" s="1"/>
  <c r="Z2" i="2"/>
  <c r="Q11" i="2"/>
  <c r="U8" i="2" l="1"/>
  <c r="X99" i="2"/>
  <c r="O144" i="2"/>
  <c r="N154" i="2"/>
  <c r="N155" i="2"/>
  <c r="O155" i="2"/>
  <c r="P155" i="2"/>
  <c r="N156" i="2"/>
  <c r="O156" i="2"/>
  <c r="P156" i="2"/>
  <c r="N157" i="2"/>
  <c r="O157" i="2"/>
  <c r="P157" i="2"/>
  <c r="N158" i="2"/>
  <c r="O158" i="2"/>
  <c r="P158" i="2"/>
  <c r="N159" i="2"/>
  <c r="O159" i="2"/>
  <c r="P159" i="2"/>
  <c r="N160" i="2"/>
  <c r="O160" i="2"/>
  <c r="P160" i="2"/>
  <c r="N161" i="2"/>
  <c r="O161" i="2"/>
  <c r="P161" i="2"/>
  <c r="N162" i="2"/>
  <c r="O162" i="2"/>
  <c r="P162" i="2"/>
  <c r="N163" i="2"/>
  <c r="O163" i="2"/>
  <c r="P163" i="2"/>
  <c r="N164" i="2"/>
  <c r="O164" i="2"/>
  <c r="P164" i="2"/>
  <c r="N165" i="2"/>
  <c r="O165" i="2"/>
  <c r="P165" i="2"/>
  <c r="N166" i="2"/>
  <c r="O166" i="2"/>
  <c r="P166" i="2"/>
  <c r="N167" i="2"/>
  <c r="O167" i="2"/>
  <c r="P167" i="2"/>
  <c r="N168" i="2"/>
  <c r="O168" i="2"/>
  <c r="P168" i="2"/>
  <c r="N169" i="2"/>
  <c r="O169" i="2"/>
  <c r="P169" i="2"/>
  <c r="N170" i="2"/>
  <c r="O170" i="2"/>
  <c r="P170" i="2"/>
  <c r="N171" i="2"/>
  <c r="O171" i="2"/>
  <c r="P171" i="2"/>
  <c r="N172" i="2"/>
  <c r="O172" i="2"/>
  <c r="P172" i="2"/>
  <c r="N173" i="2"/>
  <c r="O173" i="2"/>
  <c r="P173" i="2"/>
  <c r="N174" i="2"/>
  <c r="O174" i="2"/>
  <c r="P174" i="2"/>
  <c r="N175" i="2"/>
  <c r="O175" i="2"/>
  <c r="P175" i="2"/>
  <c r="N176" i="2"/>
  <c r="O176" i="2"/>
  <c r="P176" i="2"/>
  <c r="N177" i="2"/>
  <c r="O177" i="2"/>
  <c r="P177" i="2"/>
  <c r="N178" i="2"/>
  <c r="O178" i="2"/>
  <c r="P178" i="2"/>
  <c r="L13" i="2"/>
  <c r="N9" i="6"/>
  <c r="L127" i="2"/>
  <c r="H126" i="2"/>
  <c r="I126" i="2"/>
  <c r="J126" i="2"/>
  <c r="K126" i="2"/>
  <c r="L126" i="2"/>
  <c r="M126" i="2"/>
  <c r="H127" i="2"/>
  <c r="I127" i="2"/>
  <c r="J127" i="2"/>
  <c r="K127" i="2"/>
  <c r="M127" i="2"/>
  <c r="H128" i="2"/>
  <c r="I128" i="2"/>
  <c r="J128" i="2"/>
  <c r="K128" i="2"/>
  <c r="L128" i="2"/>
  <c r="M128" i="2"/>
  <c r="H129" i="2"/>
  <c r="I129" i="2"/>
  <c r="J129" i="2"/>
  <c r="K129" i="2"/>
  <c r="L129" i="2"/>
  <c r="M129" i="2"/>
  <c r="H130" i="2"/>
  <c r="I130" i="2"/>
  <c r="J130" i="2"/>
  <c r="K130" i="2"/>
  <c r="L130" i="2"/>
  <c r="M130" i="2"/>
  <c r="H131" i="2"/>
  <c r="I131" i="2"/>
  <c r="J131" i="2"/>
  <c r="K131" i="2"/>
  <c r="L131" i="2"/>
  <c r="M131" i="2"/>
  <c r="H132" i="2"/>
  <c r="I132" i="2"/>
  <c r="J132" i="2"/>
  <c r="K132" i="2"/>
  <c r="L132" i="2"/>
  <c r="P132" i="2" s="1"/>
  <c r="M132" i="2"/>
  <c r="H133" i="2"/>
  <c r="I133" i="2"/>
  <c r="J133" i="2"/>
  <c r="K133" i="2"/>
  <c r="O133" i="2" s="1"/>
  <c r="L133" i="2"/>
  <c r="M133" i="2"/>
  <c r="H134" i="2"/>
  <c r="I134" i="2"/>
  <c r="N134" i="2" s="1"/>
  <c r="J134" i="2"/>
  <c r="O134" i="2" s="1"/>
  <c r="K134" i="2"/>
  <c r="L134" i="2"/>
  <c r="M134" i="2"/>
  <c r="H135" i="2"/>
  <c r="I135" i="2"/>
  <c r="J135" i="2"/>
  <c r="K135" i="2"/>
  <c r="L135" i="2"/>
  <c r="M135" i="2"/>
  <c r="H136" i="2"/>
  <c r="I136" i="2"/>
  <c r="J136" i="2"/>
  <c r="O136" i="2" s="1"/>
  <c r="K136" i="2"/>
  <c r="L136" i="2"/>
  <c r="P136" i="2" s="1"/>
  <c r="M136" i="2"/>
  <c r="H137" i="2"/>
  <c r="I137" i="2"/>
  <c r="J137" i="2"/>
  <c r="K137" i="2"/>
  <c r="O137" i="2" s="1"/>
  <c r="L137" i="2"/>
  <c r="M137" i="2"/>
  <c r="H138" i="2"/>
  <c r="I138" i="2"/>
  <c r="J138" i="2"/>
  <c r="O138" i="2" s="1"/>
  <c r="K138" i="2"/>
  <c r="L138" i="2"/>
  <c r="M138" i="2"/>
  <c r="H139" i="2"/>
  <c r="I139" i="2"/>
  <c r="J139" i="2"/>
  <c r="K139" i="2"/>
  <c r="O139" i="2" s="1"/>
  <c r="L139" i="2"/>
  <c r="M139" i="2"/>
  <c r="P139" i="2" s="1"/>
  <c r="H140" i="2"/>
  <c r="I140" i="2"/>
  <c r="J140" i="2"/>
  <c r="O140" i="2" s="1"/>
  <c r="K140" i="2"/>
  <c r="L140" i="2"/>
  <c r="P140" i="2" s="1"/>
  <c r="M140" i="2"/>
  <c r="H141" i="2"/>
  <c r="I141" i="2"/>
  <c r="J141" i="2"/>
  <c r="K141" i="2"/>
  <c r="O141" i="2" s="1"/>
  <c r="L141" i="2"/>
  <c r="M141" i="2"/>
  <c r="H142" i="2"/>
  <c r="I142" i="2"/>
  <c r="J142" i="2"/>
  <c r="O142" i="2" s="1"/>
  <c r="K142" i="2"/>
  <c r="L142" i="2"/>
  <c r="M142" i="2"/>
  <c r="H143" i="2"/>
  <c r="I143" i="2"/>
  <c r="J143" i="2"/>
  <c r="K143" i="2"/>
  <c r="L143" i="2"/>
  <c r="M143" i="2"/>
  <c r="P143" i="2" s="1"/>
  <c r="H144" i="2"/>
  <c r="I144" i="2"/>
  <c r="N144" i="2" s="1"/>
  <c r="J144" i="2"/>
  <c r="K144" i="2"/>
  <c r="L144" i="2"/>
  <c r="P144" i="2" s="1"/>
  <c r="M144" i="2"/>
  <c r="H145" i="2"/>
  <c r="I145" i="2"/>
  <c r="J145" i="2"/>
  <c r="K145" i="2"/>
  <c r="O145" i="2" s="1"/>
  <c r="L145" i="2"/>
  <c r="M145" i="2"/>
  <c r="H146" i="2"/>
  <c r="I146" i="2"/>
  <c r="J146" i="2"/>
  <c r="O146" i="2" s="1"/>
  <c r="K146" i="2"/>
  <c r="L146" i="2"/>
  <c r="M146" i="2"/>
  <c r="H147" i="2"/>
  <c r="I147" i="2"/>
  <c r="J147" i="2"/>
  <c r="K147" i="2"/>
  <c r="L147" i="2"/>
  <c r="M147" i="2"/>
  <c r="P147" i="2" s="1"/>
  <c r="H148" i="2"/>
  <c r="I148" i="2"/>
  <c r="J148" i="2"/>
  <c r="O148" i="2" s="1"/>
  <c r="K148" i="2"/>
  <c r="L148" i="2"/>
  <c r="P148" i="2" s="1"/>
  <c r="M148" i="2"/>
  <c r="H149" i="2"/>
  <c r="I149" i="2"/>
  <c r="J149" i="2"/>
  <c r="K149" i="2"/>
  <c r="O149" i="2" s="1"/>
  <c r="L149" i="2"/>
  <c r="M149" i="2"/>
  <c r="H150" i="2"/>
  <c r="I150" i="2"/>
  <c r="J150" i="2"/>
  <c r="O150" i="2" s="1"/>
  <c r="K150" i="2"/>
  <c r="L150" i="2"/>
  <c r="M150" i="2"/>
  <c r="H151" i="2"/>
  <c r="I151" i="2"/>
  <c r="J151" i="2"/>
  <c r="K151" i="2"/>
  <c r="L151" i="2"/>
  <c r="M151" i="2"/>
  <c r="P151" i="2" s="1"/>
  <c r="H152" i="2"/>
  <c r="I152" i="2"/>
  <c r="J152" i="2"/>
  <c r="O152" i="2" s="1"/>
  <c r="K152" i="2"/>
  <c r="L152" i="2"/>
  <c r="P152" i="2" s="1"/>
  <c r="M152" i="2"/>
  <c r="H153" i="2"/>
  <c r="I153" i="2"/>
  <c r="J153" i="2"/>
  <c r="K153" i="2"/>
  <c r="O153" i="2" s="1"/>
  <c r="L153" i="2"/>
  <c r="M153" i="2"/>
  <c r="H154" i="2"/>
  <c r="I154" i="2"/>
  <c r="J154" i="2"/>
  <c r="O154" i="2" s="1"/>
  <c r="K154" i="2"/>
  <c r="L154" i="2"/>
  <c r="P154" i="2" s="1"/>
  <c r="M154" i="2"/>
  <c r="H155" i="2"/>
  <c r="I155" i="2"/>
  <c r="J155" i="2"/>
  <c r="K155" i="2"/>
  <c r="L155" i="2"/>
  <c r="M155" i="2"/>
  <c r="H156" i="2"/>
  <c r="I156" i="2"/>
  <c r="J156" i="2"/>
  <c r="K156" i="2"/>
  <c r="L156" i="2"/>
  <c r="M156" i="2"/>
  <c r="H157" i="2"/>
  <c r="I157" i="2"/>
  <c r="J157" i="2"/>
  <c r="K157" i="2"/>
  <c r="L157" i="2"/>
  <c r="M157" i="2"/>
  <c r="H158" i="2"/>
  <c r="I158" i="2"/>
  <c r="J158" i="2"/>
  <c r="K158" i="2"/>
  <c r="L158" i="2"/>
  <c r="M158" i="2"/>
  <c r="H159" i="2"/>
  <c r="I159" i="2"/>
  <c r="J159" i="2"/>
  <c r="K159" i="2"/>
  <c r="L159" i="2"/>
  <c r="M159" i="2"/>
  <c r="H160" i="2"/>
  <c r="I160" i="2"/>
  <c r="J160" i="2"/>
  <c r="K160" i="2"/>
  <c r="L160" i="2"/>
  <c r="M160" i="2"/>
  <c r="H161" i="2"/>
  <c r="I161" i="2"/>
  <c r="J161" i="2"/>
  <c r="K161" i="2"/>
  <c r="L161" i="2"/>
  <c r="M161" i="2"/>
  <c r="H162" i="2"/>
  <c r="I162" i="2"/>
  <c r="J162" i="2"/>
  <c r="K162" i="2"/>
  <c r="L162" i="2"/>
  <c r="M162" i="2"/>
  <c r="H163" i="2"/>
  <c r="I163" i="2"/>
  <c r="J163" i="2"/>
  <c r="K163" i="2"/>
  <c r="L163" i="2"/>
  <c r="M163" i="2"/>
  <c r="H164" i="2"/>
  <c r="I164" i="2"/>
  <c r="J164" i="2"/>
  <c r="K164" i="2"/>
  <c r="L164" i="2"/>
  <c r="M164" i="2"/>
  <c r="H165" i="2"/>
  <c r="I165" i="2"/>
  <c r="J165" i="2"/>
  <c r="K165" i="2"/>
  <c r="L165" i="2"/>
  <c r="M165" i="2"/>
  <c r="H166" i="2"/>
  <c r="I166" i="2"/>
  <c r="J166" i="2"/>
  <c r="K166" i="2"/>
  <c r="L166" i="2"/>
  <c r="M166" i="2"/>
  <c r="H167" i="2"/>
  <c r="I167" i="2"/>
  <c r="J167" i="2"/>
  <c r="K167" i="2"/>
  <c r="L167" i="2"/>
  <c r="M167" i="2"/>
  <c r="H168" i="2"/>
  <c r="I168" i="2"/>
  <c r="J168" i="2"/>
  <c r="K168" i="2"/>
  <c r="L168" i="2"/>
  <c r="M168" i="2"/>
  <c r="H169" i="2"/>
  <c r="I169" i="2"/>
  <c r="J169" i="2"/>
  <c r="K169" i="2"/>
  <c r="L169" i="2"/>
  <c r="M169" i="2"/>
  <c r="H170" i="2"/>
  <c r="I170" i="2"/>
  <c r="J170" i="2"/>
  <c r="K170" i="2"/>
  <c r="L170" i="2"/>
  <c r="M170" i="2"/>
  <c r="H171" i="2"/>
  <c r="I171" i="2"/>
  <c r="J171" i="2"/>
  <c r="K171" i="2"/>
  <c r="L171" i="2"/>
  <c r="M171" i="2"/>
  <c r="H172" i="2"/>
  <c r="I172" i="2"/>
  <c r="J172" i="2"/>
  <c r="K172" i="2"/>
  <c r="L172" i="2"/>
  <c r="M172" i="2"/>
  <c r="H173" i="2"/>
  <c r="I173" i="2"/>
  <c r="J173" i="2"/>
  <c r="K173" i="2"/>
  <c r="L173" i="2"/>
  <c r="M173" i="2"/>
  <c r="H174" i="2"/>
  <c r="I174" i="2"/>
  <c r="J174" i="2"/>
  <c r="K174" i="2"/>
  <c r="L174" i="2"/>
  <c r="M174" i="2"/>
  <c r="H175" i="2"/>
  <c r="I175" i="2"/>
  <c r="J175" i="2"/>
  <c r="K175" i="2"/>
  <c r="L175" i="2"/>
  <c r="M175" i="2"/>
  <c r="H176" i="2"/>
  <c r="I176" i="2"/>
  <c r="J176" i="2"/>
  <c r="K176" i="2"/>
  <c r="L176" i="2"/>
  <c r="M176" i="2"/>
  <c r="H177" i="2"/>
  <c r="I177" i="2"/>
  <c r="J177" i="2"/>
  <c r="K177" i="2"/>
  <c r="L177" i="2"/>
  <c r="M177" i="2"/>
  <c r="H178" i="2"/>
  <c r="I178" i="2"/>
  <c r="J178" i="2"/>
  <c r="K178" i="2"/>
  <c r="L178" i="2"/>
  <c r="M178" i="2"/>
  <c r="M125" i="2"/>
  <c r="L125" i="2"/>
  <c r="K125" i="2"/>
  <c r="J125" i="2"/>
  <c r="I125" i="2"/>
  <c r="H125" i="2"/>
  <c r="M124" i="2"/>
  <c r="L124" i="2"/>
  <c r="K124" i="2"/>
  <c r="J124" i="2"/>
  <c r="I124" i="2"/>
  <c r="H124" i="2"/>
  <c r="H15" i="2"/>
  <c r="I15" i="2"/>
  <c r="J15" i="2"/>
  <c r="K15" i="2"/>
  <c r="L15" i="2"/>
  <c r="M15" i="2"/>
  <c r="H16" i="2"/>
  <c r="I16" i="2"/>
  <c r="J16" i="2"/>
  <c r="O16" i="2" s="1"/>
  <c r="K16" i="2"/>
  <c r="L16" i="2"/>
  <c r="P16" i="2" s="1"/>
  <c r="M16" i="2"/>
  <c r="H17" i="2"/>
  <c r="I17" i="2"/>
  <c r="J17" i="2"/>
  <c r="K17" i="2"/>
  <c r="L17" i="2"/>
  <c r="M17" i="2"/>
  <c r="H18" i="2"/>
  <c r="I18" i="2"/>
  <c r="J18" i="2"/>
  <c r="K18" i="2"/>
  <c r="L18" i="2"/>
  <c r="P18" i="2" s="1"/>
  <c r="M18" i="2"/>
  <c r="H19" i="2"/>
  <c r="I19" i="2"/>
  <c r="J19" i="2"/>
  <c r="K19" i="2"/>
  <c r="L19" i="2"/>
  <c r="M19" i="2"/>
  <c r="H20" i="2"/>
  <c r="I20" i="2"/>
  <c r="J20" i="2"/>
  <c r="O20" i="2" s="1"/>
  <c r="K20" i="2"/>
  <c r="L20" i="2"/>
  <c r="P20" i="2" s="1"/>
  <c r="M20" i="2"/>
  <c r="H21" i="2"/>
  <c r="I21" i="2"/>
  <c r="J21" i="2"/>
  <c r="K21" i="2"/>
  <c r="L21" i="2"/>
  <c r="M21" i="2"/>
  <c r="H22" i="2"/>
  <c r="I22" i="2"/>
  <c r="J22" i="2"/>
  <c r="K22" i="2"/>
  <c r="L22" i="2"/>
  <c r="P22" i="2" s="1"/>
  <c r="M22" i="2"/>
  <c r="H23" i="2"/>
  <c r="I23" i="2"/>
  <c r="J23" i="2"/>
  <c r="K23" i="2"/>
  <c r="L23" i="2"/>
  <c r="M23" i="2"/>
  <c r="H24" i="2"/>
  <c r="I24" i="2"/>
  <c r="J24" i="2"/>
  <c r="O24" i="2" s="1"/>
  <c r="K24" i="2"/>
  <c r="L24" i="2"/>
  <c r="P24" i="2" s="1"/>
  <c r="M24" i="2"/>
  <c r="H25" i="2"/>
  <c r="I25" i="2"/>
  <c r="J25" i="2"/>
  <c r="K25" i="2"/>
  <c r="L25" i="2"/>
  <c r="M25" i="2"/>
  <c r="H26" i="2"/>
  <c r="I26" i="2"/>
  <c r="J26" i="2"/>
  <c r="K26" i="2"/>
  <c r="L26" i="2"/>
  <c r="P26" i="2" s="1"/>
  <c r="M26" i="2"/>
  <c r="H27" i="2"/>
  <c r="I27" i="2"/>
  <c r="J27" i="2"/>
  <c r="K27" i="2"/>
  <c r="L27" i="2"/>
  <c r="M27" i="2"/>
  <c r="H28" i="2"/>
  <c r="I28" i="2"/>
  <c r="J28" i="2"/>
  <c r="O28" i="2" s="1"/>
  <c r="K28" i="2"/>
  <c r="L28" i="2"/>
  <c r="P28" i="2" s="1"/>
  <c r="M28" i="2"/>
  <c r="H29" i="2"/>
  <c r="I29" i="2"/>
  <c r="J29" i="2"/>
  <c r="K29" i="2"/>
  <c r="L29" i="2"/>
  <c r="M29" i="2"/>
  <c r="H30" i="2"/>
  <c r="I30" i="2"/>
  <c r="J30" i="2"/>
  <c r="K30" i="2"/>
  <c r="L30" i="2"/>
  <c r="P30" i="2" s="1"/>
  <c r="M30" i="2"/>
  <c r="H31" i="2"/>
  <c r="I31" i="2"/>
  <c r="J31" i="2"/>
  <c r="K31" i="2"/>
  <c r="L31" i="2"/>
  <c r="M31" i="2"/>
  <c r="P31" i="2" s="1"/>
  <c r="H32" i="2"/>
  <c r="I32" i="2"/>
  <c r="J32" i="2"/>
  <c r="O32" i="2" s="1"/>
  <c r="K32" i="2"/>
  <c r="L32" i="2"/>
  <c r="P32" i="2" s="1"/>
  <c r="M32" i="2"/>
  <c r="H33" i="2"/>
  <c r="I33" i="2"/>
  <c r="J33" i="2"/>
  <c r="K33" i="2"/>
  <c r="L33" i="2"/>
  <c r="M33" i="2"/>
  <c r="H34" i="2"/>
  <c r="I34" i="2"/>
  <c r="J34" i="2"/>
  <c r="O34" i="2" s="1"/>
  <c r="K34" i="2"/>
  <c r="L34" i="2"/>
  <c r="P34" i="2" s="1"/>
  <c r="M34" i="2"/>
  <c r="H35" i="2"/>
  <c r="I35" i="2"/>
  <c r="J35" i="2"/>
  <c r="K35" i="2"/>
  <c r="L35" i="2"/>
  <c r="M35" i="2"/>
  <c r="H36" i="2"/>
  <c r="I36" i="2"/>
  <c r="J36" i="2"/>
  <c r="O36" i="2" s="1"/>
  <c r="K36" i="2"/>
  <c r="L36" i="2"/>
  <c r="P36" i="2" s="1"/>
  <c r="M36" i="2"/>
  <c r="H37" i="2"/>
  <c r="I37" i="2"/>
  <c r="J37" i="2"/>
  <c r="K37" i="2"/>
  <c r="L37" i="2"/>
  <c r="M37" i="2"/>
  <c r="H38" i="2"/>
  <c r="I38" i="2"/>
  <c r="J38" i="2"/>
  <c r="K38" i="2"/>
  <c r="L38" i="2"/>
  <c r="P38" i="2" s="1"/>
  <c r="M38" i="2"/>
  <c r="H39" i="2"/>
  <c r="I39" i="2"/>
  <c r="J39" i="2"/>
  <c r="K39" i="2"/>
  <c r="L39" i="2"/>
  <c r="M39" i="2"/>
  <c r="H40" i="2"/>
  <c r="I40" i="2"/>
  <c r="J40" i="2"/>
  <c r="O40" i="2" s="1"/>
  <c r="K40" i="2"/>
  <c r="L40" i="2"/>
  <c r="P40" i="2" s="1"/>
  <c r="M40" i="2"/>
  <c r="H41" i="2"/>
  <c r="I41" i="2"/>
  <c r="J41" i="2"/>
  <c r="K41" i="2"/>
  <c r="L41" i="2"/>
  <c r="M41" i="2"/>
  <c r="H42" i="2"/>
  <c r="I42" i="2"/>
  <c r="J42" i="2"/>
  <c r="K42" i="2"/>
  <c r="L42" i="2"/>
  <c r="P42" i="2" s="1"/>
  <c r="M42" i="2"/>
  <c r="H43" i="2"/>
  <c r="I43" i="2"/>
  <c r="J43" i="2"/>
  <c r="K43" i="2"/>
  <c r="L43" i="2"/>
  <c r="M43" i="2"/>
  <c r="H44" i="2"/>
  <c r="I44" i="2"/>
  <c r="J44" i="2"/>
  <c r="O44" i="2" s="1"/>
  <c r="K44" i="2"/>
  <c r="L44" i="2"/>
  <c r="P44" i="2" s="1"/>
  <c r="M44" i="2"/>
  <c r="H45" i="2"/>
  <c r="I45" i="2"/>
  <c r="J45" i="2"/>
  <c r="K45" i="2"/>
  <c r="L45" i="2"/>
  <c r="M45" i="2"/>
  <c r="H46" i="2"/>
  <c r="I46" i="2"/>
  <c r="J46" i="2"/>
  <c r="K46" i="2"/>
  <c r="L46" i="2"/>
  <c r="P46" i="2" s="1"/>
  <c r="M46" i="2"/>
  <c r="H47" i="2"/>
  <c r="I47" i="2"/>
  <c r="J47" i="2"/>
  <c r="K47" i="2"/>
  <c r="L47" i="2"/>
  <c r="M47" i="2"/>
  <c r="H48" i="2"/>
  <c r="I48" i="2"/>
  <c r="J48" i="2"/>
  <c r="O48" i="2" s="1"/>
  <c r="K48" i="2"/>
  <c r="L48" i="2"/>
  <c r="P48" i="2" s="1"/>
  <c r="M48" i="2"/>
  <c r="H49" i="2"/>
  <c r="I49" i="2"/>
  <c r="J49" i="2"/>
  <c r="K49" i="2"/>
  <c r="L49" i="2"/>
  <c r="M49" i="2"/>
  <c r="H50" i="2"/>
  <c r="I50" i="2"/>
  <c r="J50" i="2"/>
  <c r="K50" i="2"/>
  <c r="L50" i="2"/>
  <c r="P50" i="2" s="1"/>
  <c r="M50" i="2"/>
  <c r="H51" i="2"/>
  <c r="I51" i="2"/>
  <c r="J51" i="2"/>
  <c r="K51" i="2"/>
  <c r="L51" i="2"/>
  <c r="M51" i="2"/>
  <c r="H52" i="2"/>
  <c r="I52" i="2"/>
  <c r="J52" i="2"/>
  <c r="K52" i="2"/>
  <c r="L52" i="2"/>
  <c r="P52" i="2" s="1"/>
  <c r="M52" i="2"/>
  <c r="H53" i="2"/>
  <c r="I53" i="2"/>
  <c r="J53" i="2"/>
  <c r="K53" i="2"/>
  <c r="L53" i="2"/>
  <c r="M53" i="2"/>
  <c r="H54" i="2"/>
  <c r="I54" i="2"/>
  <c r="J54" i="2"/>
  <c r="K54" i="2"/>
  <c r="L54" i="2"/>
  <c r="P54" i="2" s="1"/>
  <c r="M54" i="2"/>
  <c r="H55" i="2"/>
  <c r="I55" i="2"/>
  <c r="J55" i="2"/>
  <c r="K55" i="2"/>
  <c r="L55" i="2"/>
  <c r="M55" i="2"/>
  <c r="P55" i="2" s="1"/>
  <c r="H56" i="2"/>
  <c r="I56" i="2"/>
  <c r="J56" i="2"/>
  <c r="K56" i="2"/>
  <c r="L56" i="2"/>
  <c r="P56" i="2" s="1"/>
  <c r="M56" i="2"/>
  <c r="H57" i="2"/>
  <c r="I57" i="2"/>
  <c r="J57" i="2"/>
  <c r="K57" i="2"/>
  <c r="L57" i="2"/>
  <c r="M57" i="2"/>
  <c r="H58" i="2"/>
  <c r="I58" i="2"/>
  <c r="J58" i="2"/>
  <c r="K58" i="2"/>
  <c r="L58" i="2"/>
  <c r="P58" i="2" s="1"/>
  <c r="M58" i="2"/>
  <c r="H59" i="2"/>
  <c r="I59" i="2"/>
  <c r="J59" i="2"/>
  <c r="K59" i="2"/>
  <c r="L59" i="2"/>
  <c r="M59" i="2"/>
  <c r="H60" i="2"/>
  <c r="I60" i="2"/>
  <c r="J60" i="2"/>
  <c r="K60" i="2"/>
  <c r="L60" i="2"/>
  <c r="P60" i="2" s="1"/>
  <c r="M60" i="2"/>
  <c r="H61" i="2"/>
  <c r="I61" i="2"/>
  <c r="J61" i="2"/>
  <c r="K61" i="2"/>
  <c r="L61" i="2"/>
  <c r="M61" i="2"/>
  <c r="H62" i="2"/>
  <c r="I62" i="2"/>
  <c r="J62" i="2"/>
  <c r="K62" i="2"/>
  <c r="L62" i="2"/>
  <c r="P62" i="2" s="1"/>
  <c r="M62" i="2"/>
  <c r="H63" i="2"/>
  <c r="I63" i="2"/>
  <c r="J63" i="2"/>
  <c r="K63" i="2"/>
  <c r="L63" i="2"/>
  <c r="M63" i="2"/>
  <c r="H64" i="2"/>
  <c r="I64" i="2"/>
  <c r="J64" i="2"/>
  <c r="K64" i="2"/>
  <c r="L64" i="2"/>
  <c r="P64" i="2" s="1"/>
  <c r="M64" i="2"/>
  <c r="H65" i="2"/>
  <c r="I65" i="2"/>
  <c r="J65" i="2"/>
  <c r="K65" i="2"/>
  <c r="L65" i="2"/>
  <c r="M65" i="2"/>
  <c r="H66" i="2"/>
  <c r="I66" i="2"/>
  <c r="J66" i="2"/>
  <c r="K66" i="2"/>
  <c r="L66" i="2"/>
  <c r="P66" i="2" s="1"/>
  <c r="M66" i="2"/>
  <c r="H67" i="2"/>
  <c r="I67" i="2"/>
  <c r="J67" i="2"/>
  <c r="K67" i="2"/>
  <c r="L67" i="2"/>
  <c r="M67" i="2"/>
  <c r="H68" i="2"/>
  <c r="I68" i="2"/>
  <c r="J68" i="2"/>
  <c r="K68" i="2"/>
  <c r="L68" i="2"/>
  <c r="P68" i="2" s="1"/>
  <c r="M68" i="2"/>
  <c r="H69" i="2"/>
  <c r="I69" i="2"/>
  <c r="J69" i="2"/>
  <c r="K69" i="2"/>
  <c r="L69" i="2"/>
  <c r="M69" i="2"/>
  <c r="H70" i="2"/>
  <c r="I70" i="2"/>
  <c r="J70" i="2"/>
  <c r="K70" i="2"/>
  <c r="L70" i="2"/>
  <c r="P70" i="2" s="1"/>
  <c r="M70" i="2"/>
  <c r="H71" i="2"/>
  <c r="I71" i="2"/>
  <c r="J71" i="2"/>
  <c r="K71" i="2"/>
  <c r="L71" i="2"/>
  <c r="M71" i="2"/>
  <c r="H72" i="2"/>
  <c r="I72" i="2"/>
  <c r="J72" i="2"/>
  <c r="K72" i="2"/>
  <c r="L72" i="2"/>
  <c r="P72" i="2" s="1"/>
  <c r="M72" i="2"/>
  <c r="H73" i="2"/>
  <c r="I73" i="2"/>
  <c r="J73" i="2"/>
  <c r="K73" i="2"/>
  <c r="L73" i="2"/>
  <c r="M73" i="2"/>
  <c r="H74" i="2"/>
  <c r="I74" i="2"/>
  <c r="J74" i="2"/>
  <c r="K74" i="2"/>
  <c r="L74" i="2"/>
  <c r="P74" i="2" s="1"/>
  <c r="M74" i="2"/>
  <c r="H75" i="2"/>
  <c r="I75" i="2"/>
  <c r="J75" i="2"/>
  <c r="K75" i="2"/>
  <c r="L75" i="2"/>
  <c r="M75" i="2"/>
  <c r="H76" i="2"/>
  <c r="I76" i="2"/>
  <c r="J76" i="2"/>
  <c r="K76" i="2"/>
  <c r="L76" i="2"/>
  <c r="P76" i="2" s="1"/>
  <c r="M76" i="2"/>
  <c r="H77" i="2"/>
  <c r="I77" i="2"/>
  <c r="J77" i="2"/>
  <c r="K77" i="2"/>
  <c r="L77" i="2"/>
  <c r="M77" i="2"/>
  <c r="H78" i="2"/>
  <c r="I78" i="2"/>
  <c r="J78" i="2"/>
  <c r="K78" i="2"/>
  <c r="L78" i="2"/>
  <c r="P78" i="2" s="1"/>
  <c r="M78" i="2"/>
  <c r="H79" i="2"/>
  <c r="I79" i="2"/>
  <c r="J79" i="2"/>
  <c r="K79" i="2"/>
  <c r="L79" i="2"/>
  <c r="M79" i="2"/>
  <c r="P79" i="2" s="1"/>
  <c r="H80" i="2"/>
  <c r="I80" i="2"/>
  <c r="J80" i="2"/>
  <c r="K80" i="2"/>
  <c r="L80" i="2"/>
  <c r="P80" i="2" s="1"/>
  <c r="M80" i="2"/>
  <c r="H81" i="2"/>
  <c r="I81" i="2"/>
  <c r="J81" i="2"/>
  <c r="K81" i="2"/>
  <c r="L81" i="2"/>
  <c r="M81" i="2"/>
  <c r="H82" i="2"/>
  <c r="I82" i="2"/>
  <c r="J82" i="2"/>
  <c r="K82" i="2"/>
  <c r="L82" i="2"/>
  <c r="P82" i="2" s="1"/>
  <c r="M82" i="2"/>
  <c r="H83" i="2"/>
  <c r="I83" i="2"/>
  <c r="J83" i="2"/>
  <c r="K83" i="2"/>
  <c r="O83" i="2" s="1"/>
  <c r="L83" i="2"/>
  <c r="M83" i="2"/>
  <c r="H84" i="2"/>
  <c r="I84" i="2"/>
  <c r="J84" i="2"/>
  <c r="K84" i="2"/>
  <c r="L84" i="2"/>
  <c r="P84" i="2" s="1"/>
  <c r="M84" i="2"/>
  <c r="H85" i="2"/>
  <c r="I85" i="2"/>
  <c r="J85" i="2"/>
  <c r="K85" i="2"/>
  <c r="L85" i="2"/>
  <c r="M85" i="2"/>
  <c r="H86" i="2"/>
  <c r="I86" i="2"/>
  <c r="J86" i="2"/>
  <c r="K86" i="2"/>
  <c r="L86" i="2"/>
  <c r="P86" i="2" s="1"/>
  <c r="M86" i="2"/>
  <c r="H87" i="2"/>
  <c r="I87" i="2"/>
  <c r="J87" i="2"/>
  <c r="K87" i="2"/>
  <c r="L87" i="2"/>
  <c r="M87" i="2"/>
  <c r="H88" i="2"/>
  <c r="I88" i="2"/>
  <c r="J88" i="2"/>
  <c r="K88" i="2"/>
  <c r="L88" i="2"/>
  <c r="P88" i="2" s="1"/>
  <c r="M88" i="2"/>
  <c r="H89" i="2"/>
  <c r="I89" i="2"/>
  <c r="J89" i="2"/>
  <c r="K89" i="2"/>
  <c r="L89" i="2"/>
  <c r="M89" i="2"/>
  <c r="H90" i="2"/>
  <c r="I90" i="2"/>
  <c r="J90" i="2"/>
  <c r="K90" i="2"/>
  <c r="L90" i="2"/>
  <c r="P90" i="2" s="1"/>
  <c r="M90" i="2"/>
  <c r="H91" i="2"/>
  <c r="I91" i="2"/>
  <c r="J91" i="2"/>
  <c r="K91" i="2"/>
  <c r="L91" i="2"/>
  <c r="M91" i="2"/>
  <c r="H92" i="2"/>
  <c r="I92" i="2"/>
  <c r="J92" i="2"/>
  <c r="K92" i="2"/>
  <c r="L92" i="2"/>
  <c r="P92" i="2" s="1"/>
  <c r="M92" i="2"/>
  <c r="H93" i="2"/>
  <c r="I93" i="2"/>
  <c r="J93" i="2"/>
  <c r="K93" i="2"/>
  <c r="L93" i="2"/>
  <c r="M93" i="2"/>
  <c r="H94" i="2"/>
  <c r="I94" i="2"/>
  <c r="J94" i="2"/>
  <c r="K94" i="2"/>
  <c r="L94" i="2"/>
  <c r="P94" i="2" s="1"/>
  <c r="M94" i="2"/>
  <c r="H95" i="2"/>
  <c r="I95" i="2"/>
  <c r="J95" i="2"/>
  <c r="K95" i="2"/>
  <c r="L95" i="2"/>
  <c r="M95" i="2"/>
  <c r="H96" i="2"/>
  <c r="I96" i="2"/>
  <c r="J96" i="2"/>
  <c r="K96" i="2"/>
  <c r="L96" i="2"/>
  <c r="P96" i="2" s="1"/>
  <c r="M96" i="2"/>
  <c r="H97" i="2"/>
  <c r="I97" i="2"/>
  <c r="J97" i="2"/>
  <c r="K97" i="2"/>
  <c r="L97" i="2"/>
  <c r="M97" i="2"/>
  <c r="H98" i="2"/>
  <c r="I98" i="2"/>
  <c r="J98" i="2"/>
  <c r="K98" i="2"/>
  <c r="L98" i="2"/>
  <c r="P98" i="2" s="1"/>
  <c r="M98" i="2"/>
  <c r="H14" i="2"/>
  <c r="I14" i="2"/>
  <c r="J14" i="2"/>
  <c r="K14" i="2"/>
  <c r="L14" i="2"/>
  <c r="M14" i="2"/>
  <c r="M13" i="2"/>
  <c r="K13" i="2"/>
  <c r="J13" i="2"/>
  <c r="I13" i="2"/>
  <c r="H13" i="2"/>
  <c r="N13" i="2" s="1"/>
  <c r="F38" i="5"/>
  <c r="AD99" i="2" l="1"/>
  <c r="Y2" i="2"/>
  <c r="O59" i="2"/>
  <c r="O55" i="2"/>
  <c r="O35" i="2"/>
  <c r="O31" i="2"/>
  <c r="O143" i="2"/>
  <c r="O135" i="2"/>
  <c r="O129" i="2"/>
  <c r="O79" i="2"/>
  <c r="O96" i="2"/>
  <c r="O92" i="2"/>
  <c r="O88" i="2"/>
  <c r="O84" i="2"/>
  <c r="O80" i="2"/>
  <c r="O76" i="2"/>
  <c r="O72" i="2"/>
  <c r="O68" i="2"/>
  <c r="O64" i="2"/>
  <c r="O60" i="2"/>
  <c r="O56" i="2"/>
  <c r="O52" i="2"/>
  <c r="O132" i="2"/>
  <c r="P95" i="2"/>
  <c r="P51" i="2"/>
  <c r="N98" i="2"/>
  <c r="N96" i="2"/>
  <c r="N94" i="2"/>
  <c r="N92" i="2"/>
  <c r="N90" i="2"/>
  <c r="N88" i="2"/>
  <c r="N86" i="2"/>
  <c r="N84" i="2"/>
  <c r="N82" i="2"/>
  <c r="N80" i="2"/>
  <c r="N78" i="2"/>
  <c r="N76" i="2"/>
  <c r="N74" i="2"/>
  <c r="N72" i="2"/>
  <c r="N70" i="2"/>
  <c r="N68" i="2"/>
  <c r="N66" i="2"/>
  <c r="N64" i="2"/>
  <c r="N62" i="2"/>
  <c r="N60" i="2"/>
  <c r="N58" i="2"/>
  <c r="N56" i="2"/>
  <c r="N54" i="2"/>
  <c r="N52" i="2"/>
  <c r="N50" i="2"/>
  <c r="N48" i="2"/>
  <c r="N46" i="2"/>
  <c r="N44" i="2"/>
  <c r="N42" i="2"/>
  <c r="N40" i="2"/>
  <c r="N38" i="2"/>
  <c r="N36" i="2"/>
  <c r="N34" i="2"/>
  <c r="N32" i="2"/>
  <c r="N30" i="2"/>
  <c r="N28" i="2"/>
  <c r="N26" i="2"/>
  <c r="N24" i="2"/>
  <c r="N22" i="2"/>
  <c r="N20" i="2"/>
  <c r="N152" i="2"/>
  <c r="N150" i="2"/>
  <c r="N148" i="2"/>
  <c r="N146" i="2"/>
  <c r="N142" i="2"/>
  <c r="N140" i="2"/>
  <c r="N138" i="2"/>
  <c r="N136" i="2"/>
  <c r="N132" i="2"/>
  <c r="N130" i="2"/>
  <c r="O87" i="2"/>
  <c r="O71" i="2"/>
  <c r="O67" i="2"/>
  <c r="O63" i="2"/>
  <c r="O51" i="2"/>
  <c r="O43" i="2"/>
  <c r="O39" i="2"/>
  <c r="O27" i="2"/>
  <c r="O23" i="2"/>
  <c r="O19" i="2"/>
  <c r="O151" i="2"/>
  <c r="O147" i="2"/>
  <c r="O131" i="2"/>
  <c r="N14" i="2"/>
  <c r="N95" i="2"/>
  <c r="N93" i="2"/>
  <c r="N89" i="2"/>
  <c r="N85" i="2"/>
  <c r="N83" i="2"/>
  <c r="N79" i="2"/>
  <c r="N77" i="2"/>
  <c r="N75" i="2"/>
  <c r="N73" i="2"/>
  <c r="N71" i="2"/>
  <c r="N67" i="2"/>
  <c r="N65" i="2"/>
  <c r="N63" i="2"/>
  <c r="N61" i="2"/>
  <c r="N59" i="2"/>
  <c r="N57" i="2"/>
  <c r="N55" i="2"/>
  <c r="N53" i="2"/>
  <c r="N51" i="2"/>
  <c r="N49" i="2"/>
  <c r="N47" i="2"/>
  <c r="N45" i="2"/>
  <c r="N43" i="2"/>
  <c r="N41" i="2"/>
  <c r="N39" i="2"/>
  <c r="N37" i="2"/>
  <c r="N35" i="2"/>
  <c r="N33" i="2"/>
  <c r="N31" i="2"/>
  <c r="N29" i="2"/>
  <c r="N27" i="2"/>
  <c r="N25" i="2"/>
  <c r="N23" i="2"/>
  <c r="N21" i="2"/>
  <c r="N19" i="2"/>
  <c r="N17" i="2"/>
  <c r="N15" i="2"/>
  <c r="N153" i="2"/>
  <c r="N151" i="2"/>
  <c r="N149" i="2"/>
  <c r="N147" i="2"/>
  <c r="N145" i="2"/>
  <c r="N143" i="2"/>
  <c r="N141" i="2"/>
  <c r="N139" i="2"/>
  <c r="N137" i="2"/>
  <c r="N135" i="2"/>
  <c r="N133" i="2"/>
  <c r="N131" i="2"/>
  <c r="N129" i="2"/>
  <c r="P91" i="2"/>
  <c r="P75" i="2"/>
  <c r="P35" i="2"/>
  <c r="P23" i="2"/>
  <c r="O14" i="2"/>
  <c r="O95" i="2"/>
  <c r="O91" i="2"/>
  <c r="O75" i="2"/>
  <c r="O47" i="2"/>
  <c r="O15" i="2"/>
  <c r="N97" i="2"/>
  <c r="N91" i="2"/>
  <c r="N87" i="2"/>
  <c r="N81" i="2"/>
  <c r="N69" i="2"/>
  <c r="P83" i="2"/>
  <c r="P67" i="2"/>
  <c r="P63" i="2"/>
  <c r="P59" i="2"/>
  <c r="P47" i="2"/>
  <c r="P43" i="2"/>
  <c r="P39" i="2"/>
  <c r="P27" i="2"/>
  <c r="P19" i="2"/>
  <c r="P15" i="2"/>
  <c r="P135" i="2"/>
  <c r="P14" i="2"/>
  <c r="P87" i="2"/>
  <c r="P71" i="2"/>
  <c r="N18" i="2"/>
  <c r="N16" i="2"/>
  <c r="P97" i="2"/>
  <c r="P81" i="2"/>
  <c r="P65" i="2"/>
  <c r="P49" i="2"/>
  <c r="P29" i="2"/>
  <c r="P149" i="2"/>
  <c r="P131" i="2"/>
  <c r="P89" i="2"/>
  <c r="P73" i="2"/>
  <c r="P57" i="2"/>
  <c r="P33" i="2"/>
  <c r="P25" i="2"/>
  <c r="P153" i="2"/>
  <c r="P137" i="2"/>
  <c r="P133" i="2"/>
  <c r="O97" i="2"/>
  <c r="O93" i="2"/>
  <c r="O89" i="2"/>
  <c r="O81" i="2"/>
  <c r="O77" i="2"/>
  <c r="O73" i="2"/>
  <c r="O69" i="2"/>
  <c r="O61" i="2"/>
  <c r="O53" i="2"/>
  <c r="O45" i="2"/>
  <c r="O37" i="2"/>
  <c r="O33" i="2"/>
  <c r="O29" i="2"/>
  <c r="O25" i="2"/>
  <c r="O21" i="2"/>
  <c r="O17" i="2"/>
  <c r="O85" i="2"/>
  <c r="O65" i="2"/>
  <c r="O57" i="2"/>
  <c r="O49" i="2"/>
  <c r="O41" i="2"/>
  <c r="P85" i="2"/>
  <c r="P53" i="2"/>
  <c r="P41" i="2"/>
  <c r="P17" i="2"/>
  <c r="P141" i="2"/>
  <c r="P93" i="2"/>
  <c r="P77" i="2"/>
  <c r="P69" i="2"/>
  <c r="P61" i="2"/>
  <c r="P45" i="2"/>
  <c r="P37" i="2"/>
  <c r="P21" i="2"/>
  <c r="P145" i="2"/>
  <c r="P129" i="2"/>
  <c r="P150" i="2"/>
  <c r="P146" i="2"/>
  <c r="P142" i="2"/>
  <c r="P138" i="2"/>
  <c r="P134" i="2"/>
  <c r="P130" i="2"/>
  <c r="O98" i="2"/>
  <c r="O94" i="2"/>
  <c r="O90" i="2"/>
  <c r="O86" i="2"/>
  <c r="O82" i="2"/>
  <c r="O78" i="2"/>
  <c r="O74" i="2"/>
  <c r="O70" i="2"/>
  <c r="O66" i="2"/>
  <c r="O62" i="2"/>
  <c r="O58" i="2"/>
  <c r="O54" i="2"/>
  <c r="O50" i="2"/>
  <c r="O46" i="2"/>
  <c r="O42" i="2"/>
  <c r="O38" i="2"/>
  <c r="O30" i="2"/>
  <c r="O26" i="2"/>
  <c r="O22" i="2"/>
  <c r="O18" i="2"/>
  <c r="O13" i="2"/>
  <c r="O130" i="2"/>
  <c r="AE99" i="2"/>
  <c r="AF99" i="2" s="1"/>
  <c r="AA2" i="2" s="1"/>
  <c r="P13" i="2"/>
  <c r="H10" i="10"/>
  <c r="I10" i="10"/>
  <c r="J10" i="10"/>
  <c r="K10" i="10"/>
  <c r="L10" i="10"/>
  <c r="M10" i="10"/>
  <c r="H11" i="10"/>
  <c r="I11" i="10"/>
  <c r="J11" i="10"/>
  <c r="K11" i="10"/>
  <c r="L11" i="10"/>
  <c r="M11" i="10"/>
  <c r="H12" i="10"/>
  <c r="I12" i="10"/>
  <c r="J12" i="10"/>
  <c r="K12" i="10"/>
  <c r="L12" i="10"/>
  <c r="M12" i="10"/>
  <c r="H13" i="10"/>
  <c r="I13" i="10"/>
  <c r="J13" i="10"/>
  <c r="K13" i="10"/>
  <c r="L13" i="10"/>
  <c r="M13" i="10"/>
  <c r="H14" i="10"/>
  <c r="I14" i="10"/>
  <c r="J14" i="10"/>
  <c r="K14" i="10"/>
  <c r="L14" i="10"/>
  <c r="M14" i="10"/>
  <c r="H15" i="10"/>
  <c r="I15" i="10"/>
  <c r="J15" i="10"/>
  <c r="K15" i="10"/>
  <c r="L15" i="10"/>
  <c r="M15" i="10"/>
  <c r="H16" i="10"/>
  <c r="I16" i="10"/>
  <c r="J16" i="10"/>
  <c r="K16" i="10"/>
  <c r="L16" i="10"/>
  <c r="M16" i="10"/>
  <c r="H17" i="10"/>
  <c r="I17" i="10"/>
  <c r="J17" i="10"/>
  <c r="K17" i="10"/>
  <c r="L17" i="10"/>
  <c r="M17" i="10"/>
  <c r="H18" i="10"/>
  <c r="I18" i="10"/>
  <c r="J18" i="10"/>
  <c r="K18" i="10"/>
  <c r="L18" i="10"/>
  <c r="M18" i="10"/>
  <c r="H19" i="10"/>
  <c r="I19" i="10"/>
  <c r="J19" i="10"/>
  <c r="K19" i="10"/>
  <c r="L19" i="10"/>
  <c r="M19" i="10"/>
  <c r="H20" i="10"/>
  <c r="I20" i="10"/>
  <c r="J20" i="10"/>
  <c r="K20" i="10"/>
  <c r="L20" i="10"/>
  <c r="M20" i="10"/>
  <c r="H21" i="10"/>
  <c r="I21" i="10"/>
  <c r="J21" i="10"/>
  <c r="K21" i="10"/>
  <c r="L21" i="10"/>
  <c r="M21" i="10"/>
  <c r="H22" i="10"/>
  <c r="I22" i="10"/>
  <c r="J22" i="10"/>
  <c r="K22" i="10"/>
  <c r="L22" i="10"/>
  <c r="M22" i="10"/>
  <c r="H23" i="10"/>
  <c r="I23" i="10"/>
  <c r="J23" i="10"/>
  <c r="K23" i="10"/>
  <c r="L23" i="10"/>
  <c r="M23" i="10"/>
  <c r="H24" i="10"/>
  <c r="I24" i="10"/>
  <c r="J24" i="10"/>
  <c r="K24" i="10"/>
  <c r="L24" i="10"/>
  <c r="M24" i="10"/>
  <c r="H25" i="10"/>
  <c r="I25" i="10"/>
  <c r="J25" i="10"/>
  <c r="K25" i="10"/>
  <c r="L25" i="10"/>
  <c r="M25" i="10"/>
  <c r="H26" i="10"/>
  <c r="I26" i="10"/>
  <c r="J26" i="10"/>
  <c r="K26" i="10"/>
  <c r="L26" i="10"/>
  <c r="M26" i="10"/>
  <c r="H27" i="10"/>
  <c r="I27" i="10"/>
  <c r="J27" i="10"/>
  <c r="K27" i="10"/>
  <c r="L27" i="10"/>
  <c r="M27" i="10"/>
  <c r="H28" i="10"/>
  <c r="I28" i="10"/>
  <c r="J28" i="10"/>
  <c r="K28" i="10"/>
  <c r="L28" i="10"/>
  <c r="M28" i="10"/>
  <c r="H29" i="10"/>
  <c r="I29" i="10"/>
  <c r="J29" i="10"/>
  <c r="K29" i="10"/>
  <c r="L29" i="10"/>
  <c r="M29" i="10"/>
  <c r="H30" i="10"/>
  <c r="I30" i="10"/>
  <c r="J30" i="10"/>
  <c r="K30" i="10"/>
  <c r="L30" i="10"/>
  <c r="M30" i="10"/>
  <c r="H31" i="10"/>
  <c r="I31" i="10"/>
  <c r="J31" i="10"/>
  <c r="K31" i="10"/>
  <c r="L31" i="10"/>
  <c r="M31" i="10"/>
  <c r="H32" i="10"/>
  <c r="I32" i="10"/>
  <c r="J32" i="10"/>
  <c r="K32" i="10"/>
  <c r="L32" i="10"/>
  <c r="M32" i="10"/>
  <c r="H33" i="10"/>
  <c r="I33" i="10"/>
  <c r="J33" i="10"/>
  <c r="K33" i="10"/>
  <c r="L33" i="10"/>
  <c r="M33" i="10"/>
  <c r="H34" i="10"/>
  <c r="I34" i="10"/>
  <c r="J34" i="10"/>
  <c r="K34" i="10"/>
  <c r="L34" i="10"/>
  <c r="M34" i="10"/>
  <c r="H35" i="10"/>
  <c r="I35" i="10"/>
  <c r="J35" i="10"/>
  <c r="K35" i="10"/>
  <c r="L35" i="10"/>
  <c r="M35" i="10"/>
  <c r="H36" i="10"/>
  <c r="I36" i="10"/>
  <c r="J36" i="10"/>
  <c r="K36" i="10"/>
  <c r="L36" i="10"/>
  <c r="M36" i="10"/>
  <c r="H37" i="10"/>
  <c r="I37" i="10"/>
  <c r="J37" i="10"/>
  <c r="K37" i="10"/>
  <c r="L37" i="10"/>
  <c r="M37" i="10"/>
  <c r="H38" i="10"/>
  <c r="I38" i="10"/>
  <c r="J38" i="10"/>
  <c r="K38" i="10"/>
  <c r="L38" i="10"/>
  <c r="M38" i="10"/>
  <c r="H39" i="10"/>
  <c r="I39" i="10"/>
  <c r="J39" i="10"/>
  <c r="K39" i="10"/>
  <c r="L39" i="10"/>
  <c r="M39" i="10"/>
  <c r="H40" i="10"/>
  <c r="I40" i="10"/>
  <c r="J40" i="10"/>
  <c r="K40" i="10"/>
  <c r="L40" i="10"/>
  <c r="M40" i="10"/>
  <c r="H41" i="10"/>
  <c r="I41" i="10"/>
  <c r="J41" i="10"/>
  <c r="K41" i="10"/>
  <c r="L41" i="10"/>
  <c r="M41" i="10"/>
  <c r="H42" i="10"/>
  <c r="I42" i="10"/>
  <c r="J42" i="10"/>
  <c r="K42" i="10"/>
  <c r="L42" i="10"/>
  <c r="M42" i="10"/>
  <c r="H43" i="10"/>
  <c r="I43" i="10"/>
  <c r="J43" i="10"/>
  <c r="K43" i="10"/>
  <c r="L43" i="10"/>
  <c r="M43" i="10"/>
  <c r="H44" i="10"/>
  <c r="I44" i="10"/>
  <c r="J44" i="10"/>
  <c r="K44" i="10"/>
  <c r="L44" i="10"/>
  <c r="M44" i="10"/>
  <c r="H45" i="10"/>
  <c r="I45" i="10"/>
  <c r="J45" i="10"/>
  <c r="K45" i="10"/>
  <c r="L45" i="10"/>
  <c r="M45" i="10"/>
  <c r="H46" i="10"/>
  <c r="I46" i="10"/>
  <c r="J46" i="10"/>
  <c r="K46" i="10"/>
  <c r="L46" i="10"/>
  <c r="M46" i="10"/>
  <c r="H47" i="10"/>
  <c r="I47" i="10"/>
  <c r="J47" i="10"/>
  <c r="K47" i="10"/>
  <c r="L47" i="10"/>
  <c r="M47" i="10"/>
  <c r="H48" i="10"/>
  <c r="I48" i="10"/>
  <c r="J48" i="10"/>
  <c r="K48" i="10"/>
  <c r="L48" i="10"/>
  <c r="M48" i="10"/>
  <c r="H49" i="10"/>
  <c r="I49" i="10"/>
  <c r="J49" i="10"/>
  <c r="K49" i="10"/>
  <c r="L49" i="10"/>
  <c r="M49" i="10"/>
  <c r="H50" i="10"/>
  <c r="I50" i="10"/>
  <c r="J50" i="10"/>
  <c r="K50" i="10"/>
  <c r="L50" i="10"/>
  <c r="M50" i="10"/>
  <c r="H51" i="10"/>
  <c r="I51" i="10"/>
  <c r="J51" i="10"/>
  <c r="K51" i="10"/>
  <c r="L51" i="10"/>
  <c r="M51" i="10"/>
  <c r="H52" i="10"/>
  <c r="I52" i="10"/>
  <c r="J52" i="10"/>
  <c r="K52" i="10"/>
  <c r="L52" i="10"/>
  <c r="M52" i="10"/>
  <c r="H53" i="10"/>
  <c r="I53" i="10"/>
  <c r="J53" i="10"/>
  <c r="K53" i="10"/>
  <c r="L53" i="10"/>
  <c r="M53" i="10"/>
  <c r="H54" i="10"/>
  <c r="I54" i="10"/>
  <c r="J54" i="10"/>
  <c r="K54" i="10"/>
  <c r="L54" i="10"/>
  <c r="M54" i="10"/>
  <c r="H55" i="10"/>
  <c r="I55" i="10"/>
  <c r="J55" i="10"/>
  <c r="K55" i="10"/>
  <c r="L55" i="10"/>
  <c r="M55" i="10"/>
  <c r="H56" i="10"/>
  <c r="I56" i="10"/>
  <c r="J56" i="10"/>
  <c r="K56" i="10"/>
  <c r="L56" i="10"/>
  <c r="M56" i="10"/>
  <c r="H57" i="10"/>
  <c r="I57" i="10"/>
  <c r="J57" i="10"/>
  <c r="K57" i="10"/>
  <c r="L57" i="10"/>
  <c r="M57" i="10"/>
  <c r="H58" i="10"/>
  <c r="I58" i="10"/>
  <c r="J58" i="10"/>
  <c r="K58" i="10"/>
  <c r="L58" i="10"/>
  <c r="M58" i="10"/>
  <c r="H59" i="10"/>
  <c r="I59" i="10"/>
  <c r="J59" i="10"/>
  <c r="K59" i="10"/>
  <c r="L59" i="10"/>
  <c r="M59" i="10"/>
  <c r="H60" i="10"/>
  <c r="I60" i="10"/>
  <c r="J60" i="10"/>
  <c r="K60" i="10"/>
  <c r="L60" i="10"/>
  <c r="M60" i="10"/>
  <c r="H61" i="10"/>
  <c r="I61" i="10"/>
  <c r="J61" i="10"/>
  <c r="K61" i="10"/>
  <c r="L61" i="10"/>
  <c r="M61" i="10"/>
  <c r="H62" i="10"/>
  <c r="I62" i="10"/>
  <c r="J62" i="10"/>
  <c r="K62" i="10"/>
  <c r="L62" i="10"/>
  <c r="M62" i="10"/>
  <c r="H63" i="10"/>
  <c r="I63" i="10"/>
  <c r="J63" i="10"/>
  <c r="K63" i="10"/>
  <c r="L63" i="10"/>
  <c r="M63" i="10"/>
  <c r="H64" i="10"/>
  <c r="I64" i="10"/>
  <c r="J64" i="10"/>
  <c r="K64" i="10"/>
  <c r="L64" i="10"/>
  <c r="M64" i="10"/>
  <c r="H65" i="10"/>
  <c r="I65" i="10"/>
  <c r="J65" i="10"/>
  <c r="K65" i="10"/>
  <c r="L65" i="10"/>
  <c r="M65" i="10"/>
  <c r="H66" i="10"/>
  <c r="I66" i="10"/>
  <c r="J66" i="10"/>
  <c r="K66" i="10"/>
  <c r="L66" i="10"/>
  <c r="M66" i="10"/>
  <c r="H67" i="10"/>
  <c r="I67" i="10"/>
  <c r="J67" i="10"/>
  <c r="K67" i="10"/>
  <c r="L67" i="10"/>
  <c r="M67" i="10"/>
  <c r="H68" i="10"/>
  <c r="I68" i="10"/>
  <c r="J68" i="10"/>
  <c r="K68" i="10"/>
  <c r="L68" i="10"/>
  <c r="M68" i="10"/>
  <c r="H69" i="10"/>
  <c r="I69" i="10"/>
  <c r="J69" i="10"/>
  <c r="K69" i="10"/>
  <c r="L69" i="10"/>
  <c r="M69" i="10"/>
  <c r="H70" i="10"/>
  <c r="I70" i="10"/>
  <c r="J70" i="10"/>
  <c r="K70" i="10"/>
  <c r="L70" i="10"/>
  <c r="M70" i="10"/>
  <c r="H71" i="10"/>
  <c r="I71" i="10"/>
  <c r="J71" i="10"/>
  <c r="K71" i="10"/>
  <c r="L71" i="10"/>
  <c r="M71" i="10"/>
  <c r="H72" i="10"/>
  <c r="I72" i="10"/>
  <c r="J72" i="10"/>
  <c r="K72" i="10"/>
  <c r="L72" i="10"/>
  <c r="M72" i="10"/>
  <c r="H73" i="10"/>
  <c r="I73" i="10"/>
  <c r="J73" i="10"/>
  <c r="K73" i="10"/>
  <c r="L73" i="10"/>
  <c r="M73" i="10"/>
  <c r="H74" i="10"/>
  <c r="I74" i="10"/>
  <c r="J74" i="10"/>
  <c r="K74" i="10"/>
  <c r="L74" i="10"/>
  <c r="M74" i="10"/>
  <c r="H75" i="10"/>
  <c r="I75" i="10"/>
  <c r="J75" i="10"/>
  <c r="K75" i="10"/>
  <c r="L75" i="10"/>
  <c r="M75" i="10"/>
  <c r="H76" i="10"/>
  <c r="I76" i="10"/>
  <c r="J76" i="10"/>
  <c r="K76" i="10"/>
  <c r="L76" i="10"/>
  <c r="M76" i="10"/>
  <c r="H77" i="10"/>
  <c r="I77" i="10"/>
  <c r="J77" i="10"/>
  <c r="K77" i="10"/>
  <c r="L77" i="10"/>
  <c r="M77" i="10"/>
  <c r="H78" i="10"/>
  <c r="I78" i="10"/>
  <c r="J78" i="10"/>
  <c r="K78" i="10"/>
  <c r="L78" i="10"/>
  <c r="M78" i="10"/>
  <c r="H79" i="10"/>
  <c r="I79" i="10"/>
  <c r="J79" i="10"/>
  <c r="K79" i="10"/>
  <c r="L79" i="10"/>
  <c r="M79" i="10"/>
  <c r="H80" i="10"/>
  <c r="I80" i="10"/>
  <c r="J80" i="10"/>
  <c r="K80" i="10"/>
  <c r="L80" i="10"/>
  <c r="M80" i="10"/>
  <c r="H81" i="10"/>
  <c r="I81" i="10"/>
  <c r="J81" i="10"/>
  <c r="K81" i="10"/>
  <c r="L81" i="10"/>
  <c r="M81" i="10"/>
  <c r="H82" i="10"/>
  <c r="I82" i="10"/>
  <c r="J82" i="10"/>
  <c r="K82" i="10"/>
  <c r="L82" i="10"/>
  <c r="M82" i="10"/>
  <c r="H83" i="10"/>
  <c r="I83" i="10"/>
  <c r="J83" i="10"/>
  <c r="K83" i="10"/>
  <c r="L83" i="10"/>
  <c r="M83" i="10"/>
  <c r="H84" i="10"/>
  <c r="I84" i="10"/>
  <c r="J84" i="10"/>
  <c r="K84" i="10"/>
  <c r="L84" i="10"/>
  <c r="M84" i="10"/>
  <c r="H85" i="10"/>
  <c r="I85" i="10"/>
  <c r="J85" i="10"/>
  <c r="K85" i="10"/>
  <c r="L85" i="10"/>
  <c r="M85" i="10"/>
  <c r="H86" i="10"/>
  <c r="I86" i="10"/>
  <c r="J86" i="10"/>
  <c r="K86" i="10"/>
  <c r="L86" i="10"/>
  <c r="M86" i="10"/>
  <c r="H87" i="10"/>
  <c r="I87" i="10"/>
  <c r="J87" i="10"/>
  <c r="K87" i="10"/>
  <c r="L87" i="10"/>
  <c r="M87" i="10"/>
  <c r="H88" i="10"/>
  <c r="I88" i="10"/>
  <c r="J88" i="10"/>
  <c r="K88" i="10"/>
  <c r="L88" i="10"/>
  <c r="M88" i="10"/>
  <c r="H89" i="10"/>
  <c r="I89" i="10"/>
  <c r="J89" i="10"/>
  <c r="K89" i="10"/>
  <c r="L89" i="10"/>
  <c r="M89" i="10"/>
  <c r="H90" i="10"/>
  <c r="I90" i="10"/>
  <c r="J90" i="10"/>
  <c r="K90" i="10"/>
  <c r="L90" i="10"/>
  <c r="M90" i="10"/>
  <c r="H91" i="10"/>
  <c r="I91" i="10"/>
  <c r="J91" i="10"/>
  <c r="K91" i="10"/>
  <c r="L91" i="10"/>
  <c r="M91" i="10"/>
  <c r="H92" i="10"/>
  <c r="I92" i="10"/>
  <c r="J92" i="10"/>
  <c r="K92" i="10"/>
  <c r="L92" i="10"/>
  <c r="M92" i="10"/>
  <c r="H93" i="10"/>
  <c r="I93" i="10"/>
  <c r="J93" i="10"/>
  <c r="K93" i="10"/>
  <c r="L93" i="10"/>
  <c r="M93" i="10"/>
  <c r="H94" i="10"/>
  <c r="I94" i="10"/>
  <c r="J94" i="10"/>
  <c r="K94" i="10"/>
  <c r="L94" i="10"/>
  <c r="M94" i="10"/>
  <c r="H95" i="10"/>
  <c r="I95" i="10"/>
  <c r="J95" i="10"/>
  <c r="K95" i="10"/>
  <c r="L95" i="10"/>
  <c r="M95" i="10"/>
  <c r="H96" i="10"/>
  <c r="I96" i="10"/>
  <c r="J96" i="10"/>
  <c r="K96" i="10"/>
  <c r="L96" i="10"/>
  <c r="M96" i="10"/>
  <c r="H97" i="10"/>
  <c r="I97" i="10"/>
  <c r="J97" i="10"/>
  <c r="K97" i="10"/>
  <c r="L97" i="10"/>
  <c r="M97" i="10"/>
  <c r="H98" i="10"/>
  <c r="I98" i="10"/>
  <c r="J98" i="10"/>
  <c r="K98" i="10"/>
  <c r="L98" i="10"/>
  <c r="M98" i="10"/>
  <c r="H99" i="10"/>
  <c r="I99" i="10"/>
  <c r="J99" i="10"/>
  <c r="K99" i="10"/>
  <c r="L99" i="10"/>
  <c r="M99" i="10"/>
  <c r="H100" i="10"/>
  <c r="I100" i="10"/>
  <c r="J100" i="10"/>
  <c r="K100" i="10"/>
  <c r="L100" i="10"/>
  <c r="M100" i="10"/>
  <c r="H101" i="10"/>
  <c r="I101" i="10"/>
  <c r="J101" i="10"/>
  <c r="K101" i="10"/>
  <c r="L101" i="10"/>
  <c r="M101" i="10"/>
  <c r="H102" i="10"/>
  <c r="I102" i="10"/>
  <c r="J102" i="10"/>
  <c r="K102" i="10"/>
  <c r="L102" i="10"/>
  <c r="M102" i="10"/>
  <c r="H103" i="10"/>
  <c r="I103" i="10"/>
  <c r="J103" i="10"/>
  <c r="K103" i="10"/>
  <c r="L103" i="10"/>
  <c r="M103" i="10"/>
  <c r="H104" i="10"/>
  <c r="I104" i="10"/>
  <c r="J104" i="10"/>
  <c r="K104" i="10"/>
  <c r="L104" i="10"/>
  <c r="M104" i="10"/>
  <c r="H105" i="10"/>
  <c r="I105" i="10"/>
  <c r="J105" i="10"/>
  <c r="K105" i="10"/>
  <c r="L105" i="10"/>
  <c r="M105" i="10"/>
  <c r="H106" i="10"/>
  <c r="I106" i="10"/>
  <c r="J106" i="10"/>
  <c r="K106" i="10"/>
  <c r="L106" i="10"/>
  <c r="M106" i="10"/>
  <c r="H107" i="10"/>
  <c r="I107" i="10"/>
  <c r="J107" i="10"/>
  <c r="K107" i="10"/>
  <c r="L107" i="10"/>
  <c r="M107" i="10"/>
  <c r="H108" i="10"/>
  <c r="I108" i="10"/>
  <c r="J108" i="10"/>
  <c r="K108" i="10"/>
  <c r="L108" i="10"/>
  <c r="M108" i="10"/>
  <c r="H109" i="10"/>
  <c r="I109" i="10"/>
  <c r="J109" i="10"/>
  <c r="K109" i="10"/>
  <c r="L109" i="10"/>
  <c r="M109" i="10"/>
  <c r="H110" i="10"/>
  <c r="I110" i="10"/>
  <c r="J110" i="10"/>
  <c r="K110" i="10"/>
  <c r="L110" i="10"/>
  <c r="M110" i="10"/>
  <c r="H111" i="10"/>
  <c r="I111" i="10"/>
  <c r="J111" i="10"/>
  <c r="K111" i="10"/>
  <c r="L111" i="10"/>
  <c r="M111" i="10"/>
  <c r="H112" i="10"/>
  <c r="I112" i="10"/>
  <c r="J112" i="10"/>
  <c r="K112" i="10"/>
  <c r="L112" i="10"/>
  <c r="M112" i="10"/>
  <c r="H113" i="10"/>
  <c r="I113" i="10"/>
  <c r="J113" i="10"/>
  <c r="K113" i="10"/>
  <c r="L113" i="10"/>
  <c r="M113" i="10"/>
  <c r="H114" i="10"/>
  <c r="I114" i="10"/>
  <c r="J114" i="10"/>
  <c r="K114" i="10"/>
  <c r="L114" i="10"/>
  <c r="M114" i="10"/>
  <c r="H115" i="10"/>
  <c r="I115" i="10"/>
  <c r="J115" i="10"/>
  <c r="K115" i="10"/>
  <c r="L115" i="10"/>
  <c r="M115" i="10"/>
  <c r="H116" i="10"/>
  <c r="I116" i="10"/>
  <c r="J116" i="10"/>
  <c r="K116" i="10"/>
  <c r="L116" i="10"/>
  <c r="M116" i="10"/>
  <c r="H117" i="10"/>
  <c r="I117" i="10"/>
  <c r="J117" i="10"/>
  <c r="K117" i="10"/>
  <c r="L117" i="10"/>
  <c r="M117" i="10"/>
  <c r="H118" i="10"/>
  <c r="I118" i="10"/>
  <c r="J118" i="10"/>
  <c r="K118" i="10"/>
  <c r="L118" i="10"/>
  <c r="M118" i="10"/>
  <c r="H119" i="10"/>
  <c r="I119" i="10"/>
  <c r="J119" i="10"/>
  <c r="K119" i="10"/>
  <c r="L119" i="10"/>
  <c r="M119" i="10"/>
  <c r="H120" i="10"/>
  <c r="I120" i="10"/>
  <c r="J120" i="10"/>
  <c r="K120" i="10"/>
  <c r="L120" i="10"/>
  <c r="M120" i="10"/>
  <c r="H121" i="10"/>
  <c r="I121" i="10"/>
  <c r="J121" i="10"/>
  <c r="K121" i="10"/>
  <c r="L121" i="10"/>
  <c r="M121" i="10"/>
  <c r="H122" i="10"/>
  <c r="I122" i="10"/>
  <c r="J122" i="10"/>
  <c r="K122" i="10"/>
  <c r="L122" i="10"/>
  <c r="M122" i="10"/>
  <c r="H123" i="10"/>
  <c r="I123" i="10"/>
  <c r="J123" i="10"/>
  <c r="K123" i="10"/>
  <c r="L123" i="10"/>
  <c r="M123" i="10"/>
  <c r="H124" i="10"/>
  <c r="I124" i="10"/>
  <c r="K124" i="10"/>
  <c r="L124" i="10"/>
  <c r="M124" i="10"/>
  <c r="H125" i="10"/>
  <c r="I125" i="10"/>
  <c r="J125" i="10"/>
  <c r="K125" i="10"/>
  <c r="L125" i="10"/>
  <c r="M125" i="10"/>
  <c r="H126" i="10"/>
  <c r="I126" i="10"/>
  <c r="J126" i="10"/>
  <c r="K126" i="10"/>
  <c r="L126" i="10"/>
  <c r="M126" i="10"/>
  <c r="H127" i="10"/>
  <c r="I127" i="10"/>
  <c r="J127" i="10"/>
  <c r="K127" i="10"/>
  <c r="L127" i="10"/>
  <c r="M127" i="10"/>
  <c r="H128" i="10"/>
  <c r="I128" i="10"/>
  <c r="J128" i="10"/>
  <c r="K128" i="10"/>
  <c r="L128" i="10"/>
  <c r="M128" i="10"/>
  <c r="H129" i="10"/>
  <c r="I129" i="10"/>
  <c r="J129" i="10"/>
  <c r="K129" i="10"/>
  <c r="L129" i="10"/>
  <c r="M129" i="10"/>
  <c r="H130" i="10"/>
  <c r="I130" i="10"/>
  <c r="J130" i="10"/>
  <c r="K130" i="10"/>
  <c r="L130" i="10"/>
  <c r="M130" i="10"/>
  <c r="H131" i="10"/>
  <c r="I131" i="10"/>
  <c r="J131" i="10"/>
  <c r="K131" i="10"/>
  <c r="L131" i="10"/>
  <c r="M131" i="10"/>
  <c r="H132" i="10"/>
  <c r="I132" i="10"/>
  <c r="J132" i="10"/>
  <c r="K132" i="10"/>
  <c r="L132" i="10"/>
  <c r="M132" i="10"/>
  <c r="H133" i="10"/>
  <c r="I133" i="10"/>
  <c r="J133" i="10"/>
  <c r="K133" i="10"/>
  <c r="L133" i="10"/>
  <c r="M133" i="10"/>
  <c r="H134" i="10"/>
  <c r="I134" i="10"/>
  <c r="J134" i="10"/>
  <c r="K134" i="10"/>
  <c r="L134" i="10"/>
  <c r="M134" i="10"/>
  <c r="H135" i="10"/>
  <c r="I135" i="10"/>
  <c r="J135" i="10"/>
  <c r="K135" i="10"/>
  <c r="L135" i="10"/>
  <c r="M135" i="10"/>
  <c r="H136" i="10"/>
  <c r="I136" i="10"/>
  <c r="J136" i="10"/>
  <c r="K136" i="10"/>
  <c r="L136" i="10"/>
  <c r="M136" i="10"/>
  <c r="H137" i="10"/>
  <c r="I137" i="10"/>
  <c r="J137" i="10"/>
  <c r="K137" i="10"/>
  <c r="L137" i="10"/>
  <c r="M137" i="10"/>
  <c r="H138" i="10"/>
  <c r="I138" i="10"/>
  <c r="J138" i="10"/>
  <c r="K138" i="10"/>
  <c r="L138" i="10"/>
  <c r="M138" i="10"/>
  <c r="H139" i="10"/>
  <c r="I139" i="10"/>
  <c r="J139" i="10"/>
  <c r="K139" i="10"/>
  <c r="L139" i="10"/>
  <c r="M139" i="10"/>
  <c r="H140" i="10"/>
  <c r="I140" i="10"/>
  <c r="J140" i="10"/>
  <c r="K140" i="10"/>
  <c r="L140" i="10"/>
  <c r="M140" i="10"/>
  <c r="H141" i="10"/>
  <c r="I141" i="10"/>
  <c r="J141" i="10"/>
  <c r="K141" i="10"/>
  <c r="L141" i="10"/>
  <c r="M141" i="10"/>
  <c r="H142" i="10"/>
  <c r="I142" i="10"/>
  <c r="J142" i="10"/>
  <c r="K142" i="10"/>
  <c r="L142" i="10"/>
  <c r="M142" i="10"/>
  <c r="H143" i="10"/>
  <c r="I143" i="10"/>
  <c r="J143" i="10"/>
  <c r="K143" i="10"/>
  <c r="L143" i="10"/>
  <c r="M143" i="10"/>
  <c r="H144" i="10"/>
  <c r="I144" i="10"/>
  <c r="J144" i="10"/>
  <c r="K144" i="10"/>
  <c r="L144" i="10"/>
  <c r="M144" i="10"/>
  <c r="M9" i="10"/>
  <c r="L9" i="10"/>
  <c r="J9" i="10"/>
  <c r="K9" i="10"/>
  <c r="I9" i="10"/>
  <c r="H9" i="10"/>
  <c r="N11" i="2" l="1"/>
  <c r="U2" i="2" s="1"/>
  <c r="U3" i="2" s="1"/>
  <c r="D5" i="5"/>
  <c r="P144" i="10"/>
  <c r="O144" i="10"/>
  <c r="N144" i="10"/>
  <c r="P143" i="10"/>
  <c r="O143" i="10"/>
  <c r="N143" i="10"/>
  <c r="P142" i="10"/>
  <c r="O142" i="10"/>
  <c r="N142" i="10"/>
  <c r="P141" i="10"/>
  <c r="O141" i="10"/>
  <c r="N141" i="10"/>
  <c r="P140" i="10"/>
  <c r="O140" i="10"/>
  <c r="N140" i="10"/>
  <c r="P139" i="10"/>
  <c r="O139" i="10"/>
  <c r="N139" i="10"/>
  <c r="P138" i="10"/>
  <c r="O138" i="10"/>
  <c r="N138" i="10"/>
  <c r="P137" i="10"/>
  <c r="O137" i="10"/>
  <c r="N137" i="10"/>
  <c r="P136" i="10"/>
  <c r="O136" i="10"/>
  <c r="N136" i="10"/>
  <c r="P135" i="10"/>
  <c r="O135" i="10"/>
  <c r="N135" i="10"/>
  <c r="P134" i="10"/>
  <c r="O134" i="10"/>
  <c r="N134" i="10"/>
  <c r="P133" i="10"/>
  <c r="O133" i="10"/>
  <c r="N133" i="10"/>
  <c r="P132" i="10"/>
  <c r="O132" i="10"/>
  <c r="N132" i="10"/>
  <c r="P131" i="10"/>
  <c r="O131" i="10"/>
  <c r="N131" i="10"/>
  <c r="P130" i="10"/>
  <c r="O130" i="10"/>
  <c r="N130" i="10"/>
  <c r="P129" i="10"/>
  <c r="O129" i="10"/>
  <c r="N129" i="10"/>
  <c r="P128" i="10"/>
  <c r="O128" i="10"/>
  <c r="N128" i="10"/>
  <c r="P127" i="10"/>
  <c r="O127" i="10"/>
  <c r="N127" i="10"/>
  <c r="P126" i="10"/>
  <c r="O126" i="10"/>
  <c r="N126" i="10"/>
  <c r="P125" i="10"/>
  <c r="O125" i="10"/>
  <c r="N125" i="10"/>
  <c r="P124" i="10"/>
  <c r="O124" i="10"/>
  <c r="N124" i="10"/>
  <c r="P123" i="10"/>
  <c r="O123" i="10"/>
  <c r="N123" i="10"/>
  <c r="P122" i="10"/>
  <c r="O122" i="10"/>
  <c r="N122" i="10"/>
  <c r="P121" i="10"/>
  <c r="O121" i="10"/>
  <c r="N121" i="10"/>
  <c r="P120" i="10"/>
  <c r="O120" i="10"/>
  <c r="N120" i="10"/>
  <c r="P119" i="10"/>
  <c r="O119" i="10"/>
  <c r="N119" i="10"/>
  <c r="P118" i="10"/>
  <c r="O118" i="10"/>
  <c r="N118" i="10"/>
  <c r="P117" i="10"/>
  <c r="O117" i="10"/>
  <c r="N117" i="10"/>
  <c r="P116" i="10"/>
  <c r="O116" i="10"/>
  <c r="N116" i="10"/>
  <c r="P115" i="10"/>
  <c r="O115" i="10"/>
  <c r="N115" i="10"/>
  <c r="P114" i="10"/>
  <c r="O114" i="10"/>
  <c r="N114" i="10"/>
  <c r="P113" i="10"/>
  <c r="O113" i="10"/>
  <c r="N113" i="10"/>
  <c r="P112" i="10"/>
  <c r="O112" i="10"/>
  <c r="N112" i="10"/>
  <c r="P111" i="10"/>
  <c r="O111" i="10"/>
  <c r="N111" i="10"/>
  <c r="P110" i="10"/>
  <c r="O110" i="10"/>
  <c r="N110" i="10"/>
  <c r="P109" i="10"/>
  <c r="O109" i="10"/>
  <c r="N109" i="10"/>
  <c r="P108" i="10"/>
  <c r="O108" i="10"/>
  <c r="N108" i="10"/>
  <c r="P107" i="10"/>
  <c r="O107" i="10"/>
  <c r="N107" i="10"/>
  <c r="P106" i="10"/>
  <c r="O106" i="10"/>
  <c r="N106" i="10"/>
  <c r="P105" i="10"/>
  <c r="O105" i="10"/>
  <c r="N105" i="10"/>
  <c r="P104" i="10"/>
  <c r="O104" i="10"/>
  <c r="N104" i="10"/>
  <c r="P103" i="10"/>
  <c r="O103" i="10"/>
  <c r="N103" i="10"/>
  <c r="P102" i="10"/>
  <c r="O102" i="10"/>
  <c r="N102" i="10"/>
  <c r="P101" i="10"/>
  <c r="O101" i="10"/>
  <c r="N101" i="10"/>
  <c r="P100" i="10"/>
  <c r="O100" i="10"/>
  <c r="N100" i="10"/>
  <c r="P99" i="10"/>
  <c r="O99" i="10"/>
  <c r="N99" i="10"/>
  <c r="P98" i="10"/>
  <c r="O98" i="10"/>
  <c r="N98" i="10"/>
  <c r="P97" i="10"/>
  <c r="O97" i="10"/>
  <c r="N97" i="10"/>
  <c r="P96" i="10"/>
  <c r="O96" i="10"/>
  <c r="N96" i="10"/>
  <c r="P95" i="10"/>
  <c r="O95" i="10"/>
  <c r="N95" i="10"/>
  <c r="P94" i="10"/>
  <c r="O94" i="10"/>
  <c r="N94" i="10"/>
  <c r="P93" i="10"/>
  <c r="O93" i="10"/>
  <c r="N93" i="10"/>
  <c r="P92" i="10"/>
  <c r="O92" i="10"/>
  <c r="N92" i="10"/>
  <c r="P91" i="10"/>
  <c r="O91" i="10"/>
  <c r="N91" i="10"/>
  <c r="P90" i="10"/>
  <c r="O90" i="10"/>
  <c r="N90" i="10"/>
  <c r="P89" i="10"/>
  <c r="O89" i="10"/>
  <c r="N89" i="10"/>
  <c r="P88" i="10"/>
  <c r="O88" i="10"/>
  <c r="N88" i="10"/>
  <c r="P87" i="10"/>
  <c r="O87" i="10"/>
  <c r="N87" i="10"/>
  <c r="P86" i="10"/>
  <c r="O86" i="10"/>
  <c r="N86" i="10"/>
  <c r="P85" i="10"/>
  <c r="O85" i="10"/>
  <c r="N85" i="10"/>
  <c r="P84" i="10"/>
  <c r="O84" i="10"/>
  <c r="N84" i="10"/>
  <c r="P83" i="10"/>
  <c r="O83" i="10"/>
  <c r="N83" i="10"/>
  <c r="P82" i="10"/>
  <c r="O82" i="10"/>
  <c r="N82" i="10"/>
  <c r="P81" i="10"/>
  <c r="O81" i="10"/>
  <c r="N81" i="10"/>
  <c r="P80" i="10"/>
  <c r="O80" i="10"/>
  <c r="N80" i="10"/>
  <c r="P79" i="10"/>
  <c r="O79" i="10"/>
  <c r="N79" i="10"/>
  <c r="P78" i="10"/>
  <c r="O78" i="10"/>
  <c r="N78" i="10"/>
  <c r="P77" i="10"/>
  <c r="O77" i="10"/>
  <c r="N77" i="10"/>
  <c r="P76" i="10"/>
  <c r="O76" i="10"/>
  <c r="N76" i="10"/>
  <c r="P75" i="10"/>
  <c r="O75" i="10"/>
  <c r="N75" i="10"/>
  <c r="P74" i="10"/>
  <c r="O74" i="10"/>
  <c r="N74" i="10"/>
  <c r="P73" i="10"/>
  <c r="O73" i="10"/>
  <c r="N73" i="10"/>
  <c r="P72" i="10"/>
  <c r="O72" i="10"/>
  <c r="N72" i="10"/>
  <c r="P71" i="10"/>
  <c r="O71" i="10"/>
  <c r="N71" i="10"/>
  <c r="P70" i="10"/>
  <c r="O70" i="10"/>
  <c r="N70" i="10"/>
  <c r="P69" i="10"/>
  <c r="O69" i="10"/>
  <c r="N69" i="10"/>
  <c r="P68" i="10"/>
  <c r="O68" i="10"/>
  <c r="N68" i="10"/>
  <c r="P67" i="10"/>
  <c r="O67" i="10"/>
  <c r="N67" i="10"/>
  <c r="P66" i="10"/>
  <c r="O66" i="10"/>
  <c r="N66" i="10"/>
  <c r="P65" i="10"/>
  <c r="O65" i="10"/>
  <c r="N65" i="10"/>
  <c r="P64" i="10"/>
  <c r="O64" i="10"/>
  <c r="N64" i="10"/>
  <c r="P63" i="10"/>
  <c r="O63" i="10"/>
  <c r="N63" i="10"/>
  <c r="P62" i="10"/>
  <c r="O62" i="10"/>
  <c r="N62" i="10"/>
  <c r="P61" i="10"/>
  <c r="O61" i="10"/>
  <c r="N61" i="10"/>
  <c r="P60" i="10"/>
  <c r="O60" i="10"/>
  <c r="N60" i="10"/>
  <c r="P59" i="10"/>
  <c r="O59" i="10"/>
  <c r="N59" i="10"/>
  <c r="P58" i="10"/>
  <c r="O58" i="10"/>
  <c r="N58" i="10"/>
  <c r="P57" i="10"/>
  <c r="O57" i="10"/>
  <c r="N57" i="10"/>
  <c r="P56" i="10"/>
  <c r="O56" i="10"/>
  <c r="N56" i="10"/>
  <c r="P55" i="10"/>
  <c r="O55" i="10"/>
  <c r="N55" i="10"/>
  <c r="P54" i="10"/>
  <c r="O54" i="10"/>
  <c r="N54" i="10"/>
  <c r="P53" i="10"/>
  <c r="O53" i="10"/>
  <c r="N53" i="10"/>
  <c r="P52" i="10"/>
  <c r="O52" i="10"/>
  <c r="N52" i="10"/>
  <c r="P51" i="10"/>
  <c r="O51" i="10"/>
  <c r="N51" i="10"/>
  <c r="P50" i="10"/>
  <c r="O50" i="10"/>
  <c r="N50" i="10"/>
  <c r="P49" i="10"/>
  <c r="O49" i="10"/>
  <c r="N49" i="10"/>
  <c r="P48" i="10"/>
  <c r="O48" i="10"/>
  <c r="N48" i="10"/>
  <c r="P47" i="10"/>
  <c r="O47" i="10"/>
  <c r="N47" i="10"/>
  <c r="P46" i="10"/>
  <c r="O46" i="10"/>
  <c r="N46" i="10"/>
  <c r="P45" i="10"/>
  <c r="O45" i="10"/>
  <c r="N45" i="10"/>
  <c r="P44" i="10"/>
  <c r="O44" i="10"/>
  <c r="N44" i="10"/>
  <c r="P43" i="10"/>
  <c r="O43" i="10"/>
  <c r="N43" i="10"/>
  <c r="P42" i="10"/>
  <c r="O42" i="10"/>
  <c r="N42" i="10"/>
  <c r="P41" i="10"/>
  <c r="O41" i="10"/>
  <c r="N41" i="10"/>
  <c r="P40" i="10"/>
  <c r="O40" i="10"/>
  <c r="N40" i="10"/>
  <c r="P39" i="10"/>
  <c r="O39" i="10"/>
  <c r="N39" i="10"/>
  <c r="P38" i="10"/>
  <c r="O38" i="10"/>
  <c r="N38" i="10"/>
  <c r="P37" i="10"/>
  <c r="O37" i="10"/>
  <c r="N37" i="10"/>
  <c r="P36" i="10"/>
  <c r="O36" i="10"/>
  <c r="N36" i="10"/>
  <c r="P35" i="10"/>
  <c r="O35" i="10"/>
  <c r="N35" i="10"/>
  <c r="P34" i="10"/>
  <c r="O34" i="10"/>
  <c r="N34" i="10"/>
  <c r="P33" i="10"/>
  <c r="O33" i="10"/>
  <c r="N33" i="10"/>
  <c r="P32" i="10"/>
  <c r="O32" i="10"/>
  <c r="N32" i="10"/>
  <c r="P31" i="10"/>
  <c r="O31" i="10"/>
  <c r="N31" i="10"/>
  <c r="P30" i="10"/>
  <c r="O30" i="10"/>
  <c r="N30" i="10"/>
  <c r="P29" i="10"/>
  <c r="O29" i="10"/>
  <c r="N29" i="10"/>
  <c r="P28" i="10"/>
  <c r="O28" i="10"/>
  <c r="N28" i="10"/>
  <c r="P27" i="10"/>
  <c r="O27" i="10"/>
  <c r="N27" i="10"/>
  <c r="P26" i="10"/>
  <c r="O26" i="10"/>
  <c r="N26" i="10"/>
  <c r="P25" i="10"/>
  <c r="O25" i="10"/>
  <c r="N25" i="10"/>
  <c r="P24" i="10"/>
  <c r="O24" i="10"/>
  <c r="N24" i="10"/>
  <c r="P23" i="10"/>
  <c r="O23" i="10"/>
  <c r="N23" i="10"/>
  <c r="P22" i="10"/>
  <c r="O22" i="10"/>
  <c r="N22" i="10"/>
  <c r="P21" i="10"/>
  <c r="O21" i="10"/>
  <c r="N21" i="10"/>
  <c r="P20" i="10"/>
  <c r="O20" i="10"/>
  <c r="N20" i="10"/>
  <c r="P19" i="10"/>
  <c r="O19" i="10"/>
  <c r="N19" i="10"/>
  <c r="P18" i="10"/>
  <c r="O18" i="10"/>
  <c r="N18" i="10"/>
  <c r="P17" i="10"/>
  <c r="O17" i="10"/>
  <c r="N17" i="10"/>
  <c r="P16" i="10"/>
  <c r="O16" i="10"/>
  <c r="N16" i="10"/>
  <c r="P15" i="10"/>
  <c r="O15" i="10"/>
  <c r="N15" i="10"/>
  <c r="P14" i="10"/>
  <c r="O14" i="10"/>
  <c r="N14" i="10"/>
  <c r="P13" i="10"/>
  <c r="O13" i="10"/>
  <c r="N13" i="10"/>
  <c r="P12" i="10"/>
  <c r="O12" i="10"/>
  <c r="N12" i="10"/>
  <c r="P11" i="10"/>
  <c r="O11" i="10"/>
  <c r="N11" i="10"/>
  <c r="P10" i="10"/>
  <c r="O10" i="10"/>
  <c r="N10" i="10"/>
  <c r="P9" i="10"/>
  <c r="O9" i="10"/>
  <c r="N9" i="10"/>
  <c r="P7" i="10" l="1"/>
  <c r="N7" i="10"/>
  <c r="O7" i="10"/>
  <c r="L10" i="6"/>
  <c r="M10" i="6"/>
  <c r="L11" i="6"/>
  <c r="M11" i="6"/>
  <c r="L12" i="6"/>
  <c r="M12" i="6"/>
  <c r="L13" i="6"/>
  <c r="M13" i="6"/>
  <c r="L14" i="6"/>
  <c r="M14" i="6"/>
  <c r="L15" i="6"/>
  <c r="M15" i="6"/>
  <c r="L16" i="6"/>
  <c r="M16" i="6"/>
  <c r="L17" i="6"/>
  <c r="M17" i="6"/>
  <c r="L18" i="6"/>
  <c r="M18" i="6"/>
  <c r="L19" i="6"/>
  <c r="M19" i="6"/>
  <c r="L20" i="6"/>
  <c r="M20" i="6"/>
  <c r="L21" i="6"/>
  <c r="M21" i="6"/>
  <c r="L22" i="6"/>
  <c r="M22" i="6"/>
  <c r="L23" i="6"/>
  <c r="M23" i="6"/>
  <c r="L24" i="6"/>
  <c r="M24" i="6"/>
  <c r="L25" i="6"/>
  <c r="M25" i="6"/>
  <c r="L26" i="6"/>
  <c r="M26" i="6"/>
  <c r="L27" i="6"/>
  <c r="M27" i="6"/>
  <c r="L28" i="6"/>
  <c r="M28" i="6"/>
  <c r="L29" i="6"/>
  <c r="M29" i="6"/>
  <c r="L30" i="6"/>
  <c r="M30" i="6"/>
  <c r="L31" i="6"/>
  <c r="M31" i="6"/>
  <c r="L32" i="6"/>
  <c r="M32" i="6"/>
  <c r="L33" i="6"/>
  <c r="M33" i="6"/>
  <c r="L34" i="6"/>
  <c r="M34" i="6"/>
  <c r="L35" i="6"/>
  <c r="M35" i="6"/>
  <c r="L36" i="6"/>
  <c r="M36" i="6"/>
  <c r="L37" i="6"/>
  <c r="M37" i="6"/>
  <c r="L38" i="6"/>
  <c r="M38" i="6"/>
  <c r="L39" i="6"/>
  <c r="M39" i="6"/>
  <c r="L40" i="6"/>
  <c r="M40" i="6"/>
  <c r="L41" i="6"/>
  <c r="M41" i="6"/>
  <c r="L42" i="6"/>
  <c r="M42" i="6"/>
  <c r="L43" i="6"/>
  <c r="M43" i="6"/>
  <c r="L44" i="6"/>
  <c r="M44" i="6"/>
  <c r="L45" i="6"/>
  <c r="M45" i="6"/>
  <c r="L46" i="6"/>
  <c r="M46" i="6"/>
  <c r="L47" i="6"/>
  <c r="M47" i="6"/>
  <c r="L48" i="6"/>
  <c r="M48" i="6"/>
  <c r="L49" i="6"/>
  <c r="M49" i="6"/>
  <c r="L50" i="6"/>
  <c r="M50" i="6"/>
  <c r="L51" i="6"/>
  <c r="M51" i="6"/>
  <c r="L52" i="6"/>
  <c r="M52" i="6"/>
  <c r="L53" i="6"/>
  <c r="M53" i="6"/>
  <c r="L54" i="6"/>
  <c r="M54" i="6"/>
  <c r="L55" i="6"/>
  <c r="M55" i="6"/>
  <c r="L56" i="6"/>
  <c r="M56" i="6"/>
  <c r="L57" i="6"/>
  <c r="M57" i="6"/>
  <c r="L58" i="6"/>
  <c r="M58" i="6"/>
  <c r="L59" i="6"/>
  <c r="M59" i="6"/>
  <c r="L60" i="6"/>
  <c r="M60" i="6"/>
  <c r="L61" i="6"/>
  <c r="M61" i="6"/>
  <c r="L62" i="6"/>
  <c r="M62" i="6"/>
  <c r="L63" i="6"/>
  <c r="M63" i="6"/>
  <c r="L64" i="6"/>
  <c r="M64" i="6"/>
  <c r="L65" i="6"/>
  <c r="M65" i="6"/>
  <c r="L66" i="6"/>
  <c r="M66" i="6"/>
  <c r="L67" i="6"/>
  <c r="M67" i="6"/>
  <c r="L68" i="6"/>
  <c r="M68" i="6"/>
  <c r="L69" i="6"/>
  <c r="M69" i="6"/>
  <c r="L70" i="6"/>
  <c r="M70" i="6"/>
  <c r="L71" i="6"/>
  <c r="M71" i="6"/>
  <c r="L72" i="6"/>
  <c r="M72" i="6"/>
  <c r="L73" i="6"/>
  <c r="M73" i="6"/>
  <c r="L74" i="6"/>
  <c r="M74" i="6"/>
  <c r="L75" i="6"/>
  <c r="M75" i="6"/>
  <c r="L76" i="6"/>
  <c r="M76" i="6"/>
  <c r="L77" i="6"/>
  <c r="M77" i="6"/>
  <c r="L78" i="6"/>
  <c r="M78" i="6"/>
  <c r="L79" i="6"/>
  <c r="M79" i="6"/>
  <c r="L80" i="6"/>
  <c r="M80" i="6"/>
  <c r="L81" i="6"/>
  <c r="M81" i="6"/>
  <c r="L82" i="6"/>
  <c r="M82" i="6"/>
  <c r="L83" i="6"/>
  <c r="M83" i="6"/>
  <c r="L84" i="6"/>
  <c r="M84" i="6"/>
  <c r="L85" i="6"/>
  <c r="M85" i="6"/>
  <c r="L86" i="6"/>
  <c r="M86" i="6"/>
  <c r="L87" i="6"/>
  <c r="M87" i="6"/>
  <c r="L88" i="6"/>
  <c r="M88" i="6"/>
  <c r="L89" i="6"/>
  <c r="M89" i="6"/>
  <c r="L90" i="6"/>
  <c r="M90" i="6"/>
  <c r="L91" i="6"/>
  <c r="M91" i="6"/>
  <c r="L92" i="6"/>
  <c r="M92" i="6"/>
  <c r="L93" i="6"/>
  <c r="M93" i="6"/>
  <c r="L94" i="6"/>
  <c r="M94" i="6"/>
  <c r="L95" i="6"/>
  <c r="M95" i="6"/>
  <c r="L96" i="6"/>
  <c r="M96" i="6"/>
  <c r="L97" i="6"/>
  <c r="M97" i="6"/>
  <c r="L98" i="6"/>
  <c r="M98" i="6"/>
  <c r="L99" i="6"/>
  <c r="M99" i="6"/>
  <c r="L100" i="6"/>
  <c r="M100" i="6"/>
  <c r="L101" i="6"/>
  <c r="M101" i="6"/>
  <c r="L102" i="6"/>
  <c r="M102" i="6"/>
  <c r="L103" i="6"/>
  <c r="M103" i="6"/>
  <c r="L104" i="6"/>
  <c r="M104" i="6"/>
  <c r="L105" i="6"/>
  <c r="M105" i="6"/>
  <c r="L106" i="6"/>
  <c r="M106" i="6"/>
  <c r="L107" i="6"/>
  <c r="M107" i="6"/>
  <c r="L108" i="6"/>
  <c r="M108" i="6"/>
  <c r="L109" i="6"/>
  <c r="M109" i="6"/>
  <c r="L110" i="6"/>
  <c r="M110" i="6"/>
  <c r="L111" i="6"/>
  <c r="M111" i="6"/>
  <c r="L112" i="6"/>
  <c r="M112" i="6"/>
  <c r="L113" i="6"/>
  <c r="M113" i="6"/>
  <c r="L114" i="6"/>
  <c r="M114" i="6"/>
  <c r="L115" i="6"/>
  <c r="M115" i="6"/>
  <c r="L116" i="6"/>
  <c r="M116" i="6"/>
  <c r="L117" i="6"/>
  <c r="M117" i="6"/>
  <c r="L118" i="6"/>
  <c r="M118" i="6"/>
  <c r="L119" i="6"/>
  <c r="M119" i="6"/>
  <c r="L120" i="6"/>
  <c r="M120" i="6"/>
  <c r="L121" i="6"/>
  <c r="M121" i="6"/>
  <c r="L122" i="6"/>
  <c r="M122" i="6"/>
  <c r="L123" i="6"/>
  <c r="M123" i="6"/>
  <c r="L124" i="6"/>
  <c r="M124" i="6"/>
  <c r="L125" i="6"/>
  <c r="M125" i="6"/>
  <c r="L126" i="6"/>
  <c r="M126" i="6"/>
  <c r="L127" i="6"/>
  <c r="M127" i="6"/>
  <c r="L128" i="6"/>
  <c r="M128" i="6"/>
  <c r="L129" i="6"/>
  <c r="M129" i="6"/>
  <c r="L130" i="6"/>
  <c r="M130" i="6"/>
  <c r="L131" i="6"/>
  <c r="M131" i="6"/>
  <c r="L132" i="6"/>
  <c r="M132" i="6"/>
  <c r="L133" i="6"/>
  <c r="M133" i="6"/>
  <c r="L134" i="6"/>
  <c r="M134" i="6"/>
  <c r="L135" i="6"/>
  <c r="M135" i="6"/>
  <c r="L136" i="6"/>
  <c r="M136" i="6"/>
  <c r="L137" i="6"/>
  <c r="M137" i="6"/>
  <c r="L138" i="6"/>
  <c r="M138" i="6"/>
  <c r="L139" i="6"/>
  <c r="M139" i="6"/>
  <c r="L140" i="6"/>
  <c r="M140" i="6"/>
  <c r="L141" i="6"/>
  <c r="M141" i="6"/>
  <c r="L142" i="6"/>
  <c r="M142" i="6"/>
  <c r="L143" i="6"/>
  <c r="M143" i="6"/>
  <c r="L144" i="6"/>
  <c r="M144" i="6"/>
  <c r="L145" i="6"/>
  <c r="M145" i="6"/>
  <c r="L146" i="6"/>
  <c r="M146" i="6"/>
  <c r="M9" i="6"/>
  <c r="L9" i="6"/>
  <c r="J10" i="6"/>
  <c r="K10" i="6"/>
  <c r="J11" i="6"/>
  <c r="K11" i="6"/>
  <c r="J12" i="6"/>
  <c r="K12" i="6"/>
  <c r="J13" i="6"/>
  <c r="K13" i="6"/>
  <c r="J14" i="6"/>
  <c r="K14" i="6"/>
  <c r="J15" i="6"/>
  <c r="K15" i="6"/>
  <c r="J16" i="6"/>
  <c r="K16" i="6"/>
  <c r="J17" i="6"/>
  <c r="K17" i="6"/>
  <c r="J18" i="6"/>
  <c r="K18" i="6"/>
  <c r="J19" i="6"/>
  <c r="K19" i="6"/>
  <c r="J20" i="6"/>
  <c r="K20" i="6"/>
  <c r="J21" i="6"/>
  <c r="K21" i="6"/>
  <c r="J22" i="6"/>
  <c r="K22" i="6"/>
  <c r="J23" i="6"/>
  <c r="K23" i="6"/>
  <c r="J24" i="6"/>
  <c r="K24" i="6"/>
  <c r="J25" i="6"/>
  <c r="K25" i="6"/>
  <c r="J26" i="6"/>
  <c r="K26" i="6"/>
  <c r="J27" i="6"/>
  <c r="K27" i="6"/>
  <c r="J28" i="6"/>
  <c r="K28" i="6"/>
  <c r="J29" i="6"/>
  <c r="K29" i="6"/>
  <c r="J30" i="6"/>
  <c r="K30" i="6"/>
  <c r="J31" i="6"/>
  <c r="K31" i="6"/>
  <c r="J32" i="6"/>
  <c r="K32" i="6"/>
  <c r="J33" i="6"/>
  <c r="K33" i="6"/>
  <c r="J34" i="6"/>
  <c r="K34" i="6"/>
  <c r="J35" i="6"/>
  <c r="K35" i="6"/>
  <c r="J36" i="6"/>
  <c r="K36" i="6"/>
  <c r="J37" i="6"/>
  <c r="K37" i="6"/>
  <c r="J38" i="6"/>
  <c r="K38" i="6"/>
  <c r="J39" i="6"/>
  <c r="K39" i="6"/>
  <c r="J40" i="6"/>
  <c r="K40" i="6"/>
  <c r="J41" i="6"/>
  <c r="K41" i="6"/>
  <c r="J42" i="6"/>
  <c r="K42" i="6"/>
  <c r="J43" i="6"/>
  <c r="K43" i="6"/>
  <c r="J44" i="6"/>
  <c r="K44" i="6"/>
  <c r="J45" i="6"/>
  <c r="K45" i="6"/>
  <c r="J46" i="6"/>
  <c r="K46" i="6"/>
  <c r="J47" i="6"/>
  <c r="K47" i="6"/>
  <c r="J48" i="6"/>
  <c r="K48" i="6"/>
  <c r="J49" i="6"/>
  <c r="K49" i="6"/>
  <c r="J50" i="6"/>
  <c r="K50" i="6"/>
  <c r="J51" i="6"/>
  <c r="K51" i="6"/>
  <c r="J52" i="6"/>
  <c r="K52" i="6"/>
  <c r="J53" i="6"/>
  <c r="K53" i="6"/>
  <c r="J54" i="6"/>
  <c r="K54" i="6"/>
  <c r="J55" i="6"/>
  <c r="K55" i="6"/>
  <c r="J56" i="6"/>
  <c r="K56" i="6"/>
  <c r="J57" i="6"/>
  <c r="K57" i="6"/>
  <c r="J58" i="6"/>
  <c r="K58" i="6"/>
  <c r="J59" i="6"/>
  <c r="K59" i="6"/>
  <c r="J60" i="6"/>
  <c r="K60" i="6"/>
  <c r="J61" i="6"/>
  <c r="K61" i="6"/>
  <c r="J62" i="6"/>
  <c r="K62" i="6"/>
  <c r="J63" i="6"/>
  <c r="K63" i="6"/>
  <c r="J64" i="6"/>
  <c r="K64" i="6"/>
  <c r="J65" i="6"/>
  <c r="K65" i="6"/>
  <c r="J66" i="6"/>
  <c r="K66" i="6"/>
  <c r="J67" i="6"/>
  <c r="K67" i="6"/>
  <c r="J68" i="6"/>
  <c r="K68" i="6"/>
  <c r="J69" i="6"/>
  <c r="K69" i="6"/>
  <c r="J70" i="6"/>
  <c r="K70" i="6"/>
  <c r="J71" i="6"/>
  <c r="K71" i="6"/>
  <c r="J72" i="6"/>
  <c r="K72" i="6"/>
  <c r="J73" i="6"/>
  <c r="K73" i="6"/>
  <c r="J74" i="6"/>
  <c r="K74" i="6"/>
  <c r="J75" i="6"/>
  <c r="K75" i="6"/>
  <c r="J76" i="6"/>
  <c r="K76" i="6"/>
  <c r="J77" i="6"/>
  <c r="K77" i="6"/>
  <c r="J78" i="6"/>
  <c r="K78" i="6"/>
  <c r="J79" i="6"/>
  <c r="K79" i="6"/>
  <c r="J80" i="6"/>
  <c r="K80" i="6"/>
  <c r="J81" i="6"/>
  <c r="K81" i="6"/>
  <c r="J82" i="6"/>
  <c r="K82" i="6"/>
  <c r="J83" i="6"/>
  <c r="K83" i="6"/>
  <c r="J84" i="6"/>
  <c r="K84" i="6"/>
  <c r="J85" i="6"/>
  <c r="K85" i="6"/>
  <c r="J86" i="6"/>
  <c r="K86" i="6"/>
  <c r="J87" i="6"/>
  <c r="K87" i="6"/>
  <c r="J88" i="6"/>
  <c r="K88" i="6"/>
  <c r="J89" i="6"/>
  <c r="K89" i="6"/>
  <c r="J90" i="6"/>
  <c r="K90" i="6"/>
  <c r="J91" i="6"/>
  <c r="K91" i="6"/>
  <c r="J92" i="6"/>
  <c r="K92" i="6"/>
  <c r="J93" i="6"/>
  <c r="K93" i="6"/>
  <c r="J94" i="6"/>
  <c r="K94" i="6"/>
  <c r="J95" i="6"/>
  <c r="K95" i="6"/>
  <c r="J96" i="6"/>
  <c r="K96" i="6"/>
  <c r="J97" i="6"/>
  <c r="K97" i="6"/>
  <c r="J98" i="6"/>
  <c r="K98" i="6"/>
  <c r="J99" i="6"/>
  <c r="K99" i="6"/>
  <c r="J100" i="6"/>
  <c r="K100" i="6"/>
  <c r="J101" i="6"/>
  <c r="K101" i="6"/>
  <c r="J102" i="6"/>
  <c r="K102" i="6"/>
  <c r="J103" i="6"/>
  <c r="K103" i="6"/>
  <c r="J104" i="6"/>
  <c r="K104" i="6"/>
  <c r="J105" i="6"/>
  <c r="K105" i="6"/>
  <c r="J106" i="6"/>
  <c r="K106" i="6"/>
  <c r="J107" i="6"/>
  <c r="K107" i="6"/>
  <c r="J108" i="6"/>
  <c r="K108" i="6"/>
  <c r="J109" i="6"/>
  <c r="K109" i="6"/>
  <c r="J110" i="6"/>
  <c r="K110" i="6"/>
  <c r="J111" i="6"/>
  <c r="K111" i="6"/>
  <c r="J112" i="6"/>
  <c r="K112" i="6"/>
  <c r="J113" i="6"/>
  <c r="K113" i="6"/>
  <c r="J114" i="6"/>
  <c r="K114" i="6"/>
  <c r="J115" i="6"/>
  <c r="K115" i="6"/>
  <c r="J116" i="6"/>
  <c r="K116" i="6"/>
  <c r="J117" i="6"/>
  <c r="K117" i="6"/>
  <c r="J118" i="6"/>
  <c r="K118" i="6"/>
  <c r="J119" i="6"/>
  <c r="K119" i="6"/>
  <c r="J120" i="6"/>
  <c r="K120" i="6"/>
  <c r="J121" i="6"/>
  <c r="K121" i="6"/>
  <c r="J122" i="6"/>
  <c r="K122" i="6"/>
  <c r="J123" i="6"/>
  <c r="K123" i="6"/>
  <c r="J124" i="6"/>
  <c r="K124" i="6"/>
  <c r="J125" i="6"/>
  <c r="K125" i="6"/>
  <c r="J126" i="6"/>
  <c r="K126" i="6"/>
  <c r="J127" i="6"/>
  <c r="K127" i="6"/>
  <c r="J128" i="6"/>
  <c r="K128" i="6"/>
  <c r="J129" i="6"/>
  <c r="K129" i="6"/>
  <c r="J130" i="6"/>
  <c r="K130" i="6"/>
  <c r="J131" i="6"/>
  <c r="K131" i="6"/>
  <c r="J132" i="6"/>
  <c r="K132" i="6"/>
  <c r="J133" i="6"/>
  <c r="K133" i="6"/>
  <c r="J134" i="6"/>
  <c r="K134" i="6"/>
  <c r="J135" i="6"/>
  <c r="K135" i="6"/>
  <c r="J136" i="6"/>
  <c r="K136" i="6"/>
  <c r="J137" i="6"/>
  <c r="K137" i="6"/>
  <c r="J138" i="6"/>
  <c r="K138" i="6"/>
  <c r="J139" i="6"/>
  <c r="K139" i="6"/>
  <c r="J140" i="6"/>
  <c r="K140" i="6"/>
  <c r="J141" i="6"/>
  <c r="K141" i="6"/>
  <c r="J142" i="6"/>
  <c r="K142" i="6"/>
  <c r="J143" i="6"/>
  <c r="K143" i="6"/>
  <c r="J144" i="6"/>
  <c r="K144" i="6"/>
  <c r="J145" i="6"/>
  <c r="K145" i="6"/>
  <c r="J146" i="6"/>
  <c r="K146" i="6"/>
  <c r="K9" i="6"/>
  <c r="J9" i="6"/>
  <c r="H10" i="6"/>
  <c r="I10" i="6"/>
  <c r="H11" i="6"/>
  <c r="I11" i="6"/>
  <c r="H12" i="6"/>
  <c r="I12" i="6"/>
  <c r="H13" i="6"/>
  <c r="I13" i="6"/>
  <c r="H14" i="6"/>
  <c r="I14" i="6"/>
  <c r="H15" i="6"/>
  <c r="I15" i="6"/>
  <c r="H16" i="6"/>
  <c r="I16" i="6"/>
  <c r="H17" i="6"/>
  <c r="I17" i="6"/>
  <c r="H18" i="6"/>
  <c r="I18" i="6"/>
  <c r="H19" i="6"/>
  <c r="I19" i="6"/>
  <c r="H20" i="6"/>
  <c r="I20" i="6"/>
  <c r="H21" i="6"/>
  <c r="I21" i="6"/>
  <c r="H22" i="6"/>
  <c r="I22" i="6"/>
  <c r="H23" i="6"/>
  <c r="I23" i="6"/>
  <c r="H24" i="6"/>
  <c r="I24" i="6"/>
  <c r="H25" i="6"/>
  <c r="I25" i="6"/>
  <c r="H26" i="6"/>
  <c r="I26" i="6"/>
  <c r="H27" i="6"/>
  <c r="I27" i="6"/>
  <c r="H28" i="6"/>
  <c r="I28" i="6"/>
  <c r="H29" i="6"/>
  <c r="I29" i="6"/>
  <c r="H30" i="6"/>
  <c r="I30" i="6"/>
  <c r="H31" i="6"/>
  <c r="I31" i="6"/>
  <c r="H32" i="6"/>
  <c r="I32" i="6"/>
  <c r="H33" i="6"/>
  <c r="I33" i="6"/>
  <c r="H34" i="6"/>
  <c r="I34" i="6"/>
  <c r="H35" i="6"/>
  <c r="I35" i="6"/>
  <c r="H36" i="6"/>
  <c r="I36" i="6"/>
  <c r="H37" i="6"/>
  <c r="I37" i="6"/>
  <c r="H38" i="6"/>
  <c r="I38" i="6"/>
  <c r="H39" i="6"/>
  <c r="I39" i="6"/>
  <c r="H40" i="6"/>
  <c r="I40" i="6"/>
  <c r="H41" i="6"/>
  <c r="I41" i="6"/>
  <c r="H42" i="6"/>
  <c r="I42" i="6"/>
  <c r="H43" i="6"/>
  <c r="I43" i="6"/>
  <c r="H44" i="6"/>
  <c r="I44" i="6"/>
  <c r="H45" i="6"/>
  <c r="I45" i="6"/>
  <c r="H46" i="6"/>
  <c r="I46" i="6"/>
  <c r="H47" i="6"/>
  <c r="I47" i="6"/>
  <c r="H48" i="6"/>
  <c r="I48" i="6"/>
  <c r="H49" i="6"/>
  <c r="I49" i="6"/>
  <c r="H50" i="6"/>
  <c r="I50" i="6"/>
  <c r="H51" i="6"/>
  <c r="I51" i="6"/>
  <c r="H52" i="6"/>
  <c r="I52" i="6"/>
  <c r="H53" i="6"/>
  <c r="I53" i="6"/>
  <c r="H54" i="6"/>
  <c r="I54" i="6"/>
  <c r="H55" i="6"/>
  <c r="I55" i="6"/>
  <c r="H56" i="6"/>
  <c r="I56" i="6"/>
  <c r="H57" i="6"/>
  <c r="I57" i="6"/>
  <c r="H58" i="6"/>
  <c r="I58" i="6"/>
  <c r="H59" i="6"/>
  <c r="I59" i="6"/>
  <c r="H60" i="6"/>
  <c r="I60" i="6"/>
  <c r="H61" i="6"/>
  <c r="I61" i="6"/>
  <c r="H62" i="6"/>
  <c r="I62" i="6"/>
  <c r="H63" i="6"/>
  <c r="I63" i="6"/>
  <c r="H64" i="6"/>
  <c r="I64" i="6"/>
  <c r="H65" i="6"/>
  <c r="I65" i="6"/>
  <c r="H66" i="6"/>
  <c r="I66" i="6"/>
  <c r="H67" i="6"/>
  <c r="I67" i="6"/>
  <c r="H68" i="6"/>
  <c r="I68" i="6"/>
  <c r="H69" i="6"/>
  <c r="I69" i="6"/>
  <c r="H70" i="6"/>
  <c r="I70" i="6"/>
  <c r="H71" i="6"/>
  <c r="I71" i="6"/>
  <c r="H72" i="6"/>
  <c r="I72" i="6"/>
  <c r="H73" i="6"/>
  <c r="I73" i="6"/>
  <c r="H74" i="6"/>
  <c r="I74" i="6"/>
  <c r="H75" i="6"/>
  <c r="I75" i="6"/>
  <c r="H76" i="6"/>
  <c r="I76" i="6"/>
  <c r="H77" i="6"/>
  <c r="I77" i="6"/>
  <c r="H78" i="6"/>
  <c r="I78" i="6"/>
  <c r="H79" i="6"/>
  <c r="I79" i="6"/>
  <c r="H80" i="6"/>
  <c r="I80" i="6"/>
  <c r="H81" i="6"/>
  <c r="I81" i="6"/>
  <c r="H82" i="6"/>
  <c r="I82" i="6"/>
  <c r="H83" i="6"/>
  <c r="I83" i="6"/>
  <c r="H84" i="6"/>
  <c r="I84" i="6"/>
  <c r="H85" i="6"/>
  <c r="I85" i="6"/>
  <c r="H86" i="6"/>
  <c r="I86" i="6"/>
  <c r="H87" i="6"/>
  <c r="I87" i="6"/>
  <c r="H88" i="6"/>
  <c r="I88" i="6"/>
  <c r="H89" i="6"/>
  <c r="I89" i="6"/>
  <c r="H90" i="6"/>
  <c r="I90" i="6"/>
  <c r="H91" i="6"/>
  <c r="I91" i="6"/>
  <c r="H92" i="6"/>
  <c r="I92" i="6"/>
  <c r="H93" i="6"/>
  <c r="I93" i="6"/>
  <c r="H94" i="6"/>
  <c r="I94" i="6"/>
  <c r="H95" i="6"/>
  <c r="I95" i="6"/>
  <c r="H96" i="6"/>
  <c r="I96" i="6"/>
  <c r="H97" i="6"/>
  <c r="I97" i="6"/>
  <c r="H98" i="6"/>
  <c r="I98" i="6"/>
  <c r="H99" i="6"/>
  <c r="I99" i="6"/>
  <c r="H100" i="6"/>
  <c r="I100" i="6"/>
  <c r="H101" i="6"/>
  <c r="I101" i="6"/>
  <c r="H102" i="6"/>
  <c r="I102" i="6"/>
  <c r="H103" i="6"/>
  <c r="I103" i="6"/>
  <c r="H104" i="6"/>
  <c r="I104" i="6"/>
  <c r="H105" i="6"/>
  <c r="I105" i="6"/>
  <c r="H106" i="6"/>
  <c r="I106" i="6"/>
  <c r="H107" i="6"/>
  <c r="I107" i="6"/>
  <c r="H108" i="6"/>
  <c r="I108" i="6"/>
  <c r="H109" i="6"/>
  <c r="I109" i="6"/>
  <c r="H110" i="6"/>
  <c r="I110" i="6"/>
  <c r="H111" i="6"/>
  <c r="I111" i="6"/>
  <c r="H112" i="6"/>
  <c r="I112" i="6"/>
  <c r="H113" i="6"/>
  <c r="I113" i="6"/>
  <c r="H114" i="6"/>
  <c r="I114" i="6"/>
  <c r="H115" i="6"/>
  <c r="I115" i="6"/>
  <c r="H116" i="6"/>
  <c r="I116" i="6"/>
  <c r="H117" i="6"/>
  <c r="I117" i="6"/>
  <c r="H118" i="6"/>
  <c r="I118" i="6"/>
  <c r="H119" i="6"/>
  <c r="I119" i="6"/>
  <c r="H120" i="6"/>
  <c r="I120" i="6"/>
  <c r="H121" i="6"/>
  <c r="I121" i="6"/>
  <c r="H122" i="6"/>
  <c r="I122" i="6"/>
  <c r="H123" i="6"/>
  <c r="I123" i="6"/>
  <c r="H124" i="6"/>
  <c r="I124" i="6"/>
  <c r="H125" i="6"/>
  <c r="I125" i="6"/>
  <c r="H126" i="6"/>
  <c r="I126" i="6"/>
  <c r="H127" i="6"/>
  <c r="I127" i="6"/>
  <c r="H128" i="6"/>
  <c r="I128" i="6"/>
  <c r="H129" i="6"/>
  <c r="I129" i="6"/>
  <c r="H130" i="6"/>
  <c r="I130" i="6"/>
  <c r="H131" i="6"/>
  <c r="I131" i="6"/>
  <c r="H132" i="6"/>
  <c r="I132" i="6"/>
  <c r="H133" i="6"/>
  <c r="I133" i="6"/>
  <c r="H134" i="6"/>
  <c r="I134" i="6"/>
  <c r="H135" i="6"/>
  <c r="I135" i="6"/>
  <c r="H136" i="6"/>
  <c r="I136" i="6"/>
  <c r="H137" i="6"/>
  <c r="I137" i="6"/>
  <c r="H138" i="6"/>
  <c r="I138" i="6"/>
  <c r="H139" i="6"/>
  <c r="I139" i="6"/>
  <c r="H140" i="6"/>
  <c r="I140" i="6"/>
  <c r="H141" i="6"/>
  <c r="I141" i="6"/>
  <c r="H142" i="6"/>
  <c r="I142" i="6"/>
  <c r="H143" i="6"/>
  <c r="I143" i="6"/>
  <c r="H144" i="6"/>
  <c r="I144" i="6"/>
  <c r="H145" i="6"/>
  <c r="I145" i="6"/>
  <c r="H146" i="6"/>
  <c r="I146" i="6"/>
  <c r="I9" i="6"/>
  <c r="H9" i="6"/>
  <c r="Y4" i="10" l="1"/>
  <c r="Y5" i="10" s="1"/>
  <c r="D39" i="5"/>
  <c r="Y2" i="10"/>
  <c r="Y3" i="10" s="1"/>
  <c r="D37" i="5"/>
  <c r="Y6" i="10"/>
  <c r="Y7" i="10" s="1"/>
  <c r="D41" i="5"/>
  <c r="D42" i="5" s="1"/>
  <c r="F29" i="5" l="1"/>
  <c r="O9" i="6"/>
  <c r="P9" i="6"/>
  <c r="N10" i="6"/>
  <c r="O10" i="6"/>
  <c r="P10" i="6"/>
  <c r="N11" i="6"/>
  <c r="O11" i="6"/>
  <c r="P11" i="6"/>
  <c r="N12" i="6"/>
  <c r="O12" i="6"/>
  <c r="P12" i="6"/>
  <c r="N13" i="6"/>
  <c r="O13" i="6"/>
  <c r="P13" i="6"/>
  <c r="N14" i="6"/>
  <c r="O14" i="6"/>
  <c r="P14" i="6"/>
  <c r="N15" i="6"/>
  <c r="O15" i="6"/>
  <c r="P15" i="6"/>
  <c r="N16" i="6"/>
  <c r="O16" i="6"/>
  <c r="P16" i="6"/>
  <c r="N17" i="6"/>
  <c r="O17" i="6"/>
  <c r="P17" i="6"/>
  <c r="N18" i="6"/>
  <c r="O18" i="6"/>
  <c r="P18" i="6"/>
  <c r="N19" i="6"/>
  <c r="O19" i="6"/>
  <c r="P19" i="6"/>
  <c r="N20" i="6"/>
  <c r="O20" i="6"/>
  <c r="P20" i="6"/>
  <c r="N21" i="6"/>
  <c r="O21" i="6"/>
  <c r="P21" i="6"/>
  <c r="N22" i="6"/>
  <c r="O22" i="6"/>
  <c r="P22" i="6"/>
  <c r="N23" i="6"/>
  <c r="O23" i="6"/>
  <c r="P23" i="6"/>
  <c r="N24" i="6"/>
  <c r="O24" i="6"/>
  <c r="P24" i="6"/>
  <c r="N25" i="6"/>
  <c r="O25" i="6"/>
  <c r="P25" i="6"/>
  <c r="N26" i="6"/>
  <c r="O26" i="6"/>
  <c r="P26" i="6"/>
  <c r="N27" i="6"/>
  <c r="O27" i="6"/>
  <c r="P27" i="6"/>
  <c r="N28" i="6"/>
  <c r="O28" i="6"/>
  <c r="P28" i="6"/>
  <c r="N29" i="6"/>
  <c r="O29" i="6"/>
  <c r="P29" i="6"/>
  <c r="N30" i="6"/>
  <c r="O30" i="6"/>
  <c r="P30" i="6"/>
  <c r="N31" i="6"/>
  <c r="O31" i="6"/>
  <c r="P31" i="6"/>
  <c r="N32" i="6"/>
  <c r="O32" i="6"/>
  <c r="P32" i="6"/>
  <c r="N33" i="6"/>
  <c r="O33" i="6"/>
  <c r="P33" i="6"/>
  <c r="N34" i="6"/>
  <c r="O34" i="6"/>
  <c r="P34" i="6"/>
  <c r="N35" i="6"/>
  <c r="O35" i="6"/>
  <c r="P35" i="6"/>
  <c r="N36" i="6"/>
  <c r="O36" i="6"/>
  <c r="P36" i="6"/>
  <c r="N37" i="6"/>
  <c r="O37" i="6"/>
  <c r="P37" i="6"/>
  <c r="N38" i="6"/>
  <c r="O38" i="6"/>
  <c r="P38" i="6"/>
  <c r="N39" i="6"/>
  <c r="O39" i="6"/>
  <c r="P39" i="6"/>
  <c r="N40" i="6"/>
  <c r="O40" i="6"/>
  <c r="P40" i="6"/>
  <c r="N41" i="6"/>
  <c r="O41" i="6"/>
  <c r="P41" i="6"/>
  <c r="N42" i="6"/>
  <c r="O42" i="6"/>
  <c r="P42" i="6"/>
  <c r="N43" i="6"/>
  <c r="O43" i="6"/>
  <c r="P43" i="6"/>
  <c r="N44" i="6"/>
  <c r="O44" i="6"/>
  <c r="P44" i="6"/>
  <c r="N45" i="6"/>
  <c r="O45" i="6"/>
  <c r="P45" i="6"/>
  <c r="N46" i="6"/>
  <c r="O46" i="6"/>
  <c r="P46" i="6"/>
  <c r="N47" i="6"/>
  <c r="O47" i="6"/>
  <c r="P47" i="6"/>
  <c r="N48" i="6"/>
  <c r="O48" i="6"/>
  <c r="P48" i="6"/>
  <c r="N49" i="6"/>
  <c r="O49" i="6"/>
  <c r="P49" i="6"/>
  <c r="N50" i="6"/>
  <c r="O50" i="6"/>
  <c r="P50" i="6"/>
  <c r="N51" i="6"/>
  <c r="O51" i="6"/>
  <c r="P51" i="6"/>
  <c r="N52" i="6"/>
  <c r="O52" i="6"/>
  <c r="P52" i="6"/>
  <c r="N53" i="6"/>
  <c r="O53" i="6"/>
  <c r="P53" i="6"/>
  <c r="N54" i="6"/>
  <c r="O54" i="6"/>
  <c r="P54" i="6"/>
  <c r="N55" i="6"/>
  <c r="O55" i="6"/>
  <c r="P55" i="6"/>
  <c r="N56" i="6"/>
  <c r="O56" i="6"/>
  <c r="P56" i="6"/>
  <c r="N57" i="6"/>
  <c r="O57" i="6"/>
  <c r="P57" i="6"/>
  <c r="N58" i="6"/>
  <c r="O58" i="6"/>
  <c r="P58" i="6"/>
  <c r="N59" i="6"/>
  <c r="O59" i="6"/>
  <c r="P59" i="6"/>
  <c r="N60" i="6"/>
  <c r="O60" i="6"/>
  <c r="P60" i="6"/>
  <c r="N61" i="6"/>
  <c r="O61" i="6"/>
  <c r="P61" i="6"/>
  <c r="N62" i="6"/>
  <c r="O62" i="6"/>
  <c r="P62" i="6"/>
  <c r="N63" i="6"/>
  <c r="O63" i="6"/>
  <c r="P63" i="6"/>
  <c r="N64" i="6"/>
  <c r="O64" i="6"/>
  <c r="P64" i="6"/>
  <c r="N65" i="6"/>
  <c r="O65" i="6"/>
  <c r="P65" i="6"/>
  <c r="N66" i="6"/>
  <c r="O66" i="6"/>
  <c r="P66" i="6"/>
  <c r="N67" i="6"/>
  <c r="O67" i="6"/>
  <c r="P67" i="6"/>
  <c r="N68" i="6"/>
  <c r="O68" i="6"/>
  <c r="P68" i="6"/>
  <c r="N69" i="6"/>
  <c r="O69" i="6"/>
  <c r="P69" i="6"/>
  <c r="N70" i="6"/>
  <c r="O70" i="6"/>
  <c r="P70" i="6"/>
  <c r="N71" i="6"/>
  <c r="O71" i="6"/>
  <c r="P71" i="6"/>
  <c r="N72" i="6"/>
  <c r="O72" i="6"/>
  <c r="P72" i="6"/>
  <c r="N73" i="6"/>
  <c r="O73" i="6"/>
  <c r="P73" i="6"/>
  <c r="N74" i="6"/>
  <c r="O74" i="6"/>
  <c r="P74" i="6"/>
  <c r="N75" i="6"/>
  <c r="O75" i="6"/>
  <c r="P75" i="6"/>
  <c r="N76" i="6"/>
  <c r="O76" i="6"/>
  <c r="P76" i="6"/>
  <c r="N77" i="6"/>
  <c r="O77" i="6"/>
  <c r="P77" i="6"/>
  <c r="N78" i="6"/>
  <c r="O78" i="6"/>
  <c r="P78" i="6"/>
  <c r="N79" i="6"/>
  <c r="O79" i="6"/>
  <c r="P79" i="6"/>
  <c r="N80" i="6"/>
  <c r="O80" i="6"/>
  <c r="P80" i="6"/>
  <c r="N81" i="6"/>
  <c r="O81" i="6"/>
  <c r="P81" i="6"/>
  <c r="N82" i="6"/>
  <c r="O82" i="6"/>
  <c r="P82" i="6"/>
  <c r="N83" i="6"/>
  <c r="O83" i="6"/>
  <c r="P83" i="6"/>
  <c r="N84" i="6"/>
  <c r="O84" i="6"/>
  <c r="P84" i="6"/>
  <c r="N85" i="6"/>
  <c r="O85" i="6"/>
  <c r="P85" i="6"/>
  <c r="N86" i="6"/>
  <c r="O86" i="6"/>
  <c r="P86" i="6"/>
  <c r="N87" i="6"/>
  <c r="O87" i="6"/>
  <c r="P87" i="6"/>
  <c r="N88" i="6"/>
  <c r="O88" i="6"/>
  <c r="P88" i="6"/>
  <c r="N89" i="6"/>
  <c r="O89" i="6"/>
  <c r="P89" i="6"/>
  <c r="N90" i="6"/>
  <c r="O90" i="6"/>
  <c r="P90" i="6"/>
  <c r="N91" i="6"/>
  <c r="O91" i="6"/>
  <c r="P91" i="6"/>
  <c r="N92" i="6"/>
  <c r="O92" i="6"/>
  <c r="P92" i="6"/>
  <c r="N93" i="6"/>
  <c r="O93" i="6"/>
  <c r="P93" i="6"/>
  <c r="N94" i="6"/>
  <c r="O94" i="6"/>
  <c r="P94" i="6"/>
  <c r="N95" i="6"/>
  <c r="O95" i="6"/>
  <c r="P95" i="6"/>
  <c r="N96" i="6"/>
  <c r="O96" i="6"/>
  <c r="P96" i="6"/>
  <c r="N97" i="6"/>
  <c r="O97" i="6"/>
  <c r="P97" i="6"/>
  <c r="N98" i="6"/>
  <c r="O98" i="6"/>
  <c r="P98" i="6"/>
  <c r="N99" i="6"/>
  <c r="O99" i="6"/>
  <c r="P99" i="6"/>
  <c r="N100" i="6"/>
  <c r="O100" i="6"/>
  <c r="P100" i="6"/>
  <c r="N101" i="6"/>
  <c r="O101" i="6"/>
  <c r="P101" i="6"/>
  <c r="N102" i="6"/>
  <c r="O102" i="6"/>
  <c r="P102" i="6"/>
  <c r="N103" i="6"/>
  <c r="O103" i="6"/>
  <c r="P103" i="6"/>
  <c r="N104" i="6"/>
  <c r="O104" i="6"/>
  <c r="P104" i="6"/>
  <c r="N105" i="6"/>
  <c r="O105" i="6"/>
  <c r="P105" i="6"/>
  <c r="N106" i="6"/>
  <c r="O106" i="6"/>
  <c r="P106" i="6"/>
  <c r="N107" i="6"/>
  <c r="O107" i="6"/>
  <c r="P107" i="6"/>
  <c r="N108" i="6"/>
  <c r="O108" i="6"/>
  <c r="P108" i="6"/>
  <c r="N109" i="6"/>
  <c r="O109" i="6"/>
  <c r="P109" i="6"/>
  <c r="N110" i="6"/>
  <c r="O110" i="6"/>
  <c r="P110" i="6"/>
  <c r="N111" i="6"/>
  <c r="O111" i="6"/>
  <c r="P111" i="6"/>
  <c r="N112" i="6"/>
  <c r="O112" i="6"/>
  <c r="P112" i="6"/>
  <c r="N113" i="6"/>
  <c r="O113" i="6"/>
  <c r="P113" i="6"/>
  <c r="N114" i="6"/>
  <c r="O114" i="6"/>
  <c r="P114" i="6"/>
  <c r="N115" i="6"/>
  <c r="O115" i="6"/>
  <c r="P115" i="6"/>
  <c r="N116" i="6"/>
  <c r="O116" i="6"/>
  <c r="P116" i="6"/>
  <c r="N117" i="6"/>
  <c r="O117" i="6"/>
  <c r="P117" i="6"/>
  <c r="N118" i="6"/>
  <c r="O118" i="6"/>
  <c r="P118" i="6"/>
  <c r="N119" i="6"/>
  <c r="O119" i="6"/>
  <c r="P119" i="6"/>
  <c r="N120" i="6"/>
  <c r="O120" i="6"/>
  <c r="P120" i="6"/>
  <c r="N121" i="6"/>
  <c r="O121" i="6"/>
  <c r="P121" i="6"/>
  <c r="N122" i="6"/>
  <c r="O122" i="6"/>
  <c r="P122" i="6"/>
  <c r="N123" i="6"/>
  <c r="O123" i="6"/>
  <c r="P123" i="6"/>
  <c r="N124" i="6"/>
  <c r="O124" i="6"/>
  <c r="P124" i="6"/>
  <c r="N125" i="6"/>
  <c r="O125" i="6"/>
  <c r="P125" i="6"/>
  <c r="N126" i="6"/>
  <c r="O126" i="6"/>
  <c r="P126" i="6"/>
  <c r="N127" i="6"/>
  <c r="O127" i="6"/>
  <c r="P127" i="6"/>
  <c r="N128" i="6"/>
  <c r="O128" i="6"/>
  <c r="P128" i="6"/>
  <c r="N129" i="6"/>
  <c r="O129" i="6"/>
  <c r="P129" i="6"/>
  <c r="N130" i="6"/>
  <c r="O130" i="6"/>
  <c r="P130" i="6"/>
  <c r="N131" i="6"/>
  <c r="O131" i="6"/>
  <c r="P131" i="6"/>
  <c r="N132" i="6"/>
  <c r="O132" i="6"/>
  <c r="P132" i="6"/>
  <c r="N133" i="6"/>
  <c r="O133" i="6"/>
  <c r="P133" i="6"/>
  <c r="N134" i="6"/>
  <c r="O134" i="6"/>
  <c r="P134" i="6"/>
  <c r="N135" i="6"/>
  <c r="O135" i="6"/>
  <c r="P135" i="6"/>
  <c r="N136" i="6"/>
  <c r="O136" i="6"/>
  <c r="P136" i="6"/>
  <c r="N137" i="6"/>
  <c r="O137" i="6"/>
  <c r="P137" i="6"/>
  <c r="N138" i="6"/>
  <c r="O138" i="6"/>
  <c r="P138" i="6"/>
  <c r="N139" i="6"/>
  <c r="O139" i="6"/>
  <c r="P139" i="6"/>
  <c r="N140" i="6"/>
  <c r="O140" i="6"/>
  <c r="P140" i="6"/>
  <c r="N141" i="6"/>
  <c r="O141" i="6"/>
  <c r="P141" i="6"/>
  <c r="N142" i="6"/>
  <c r="O142" i="6"/>
  <c r="P142" i="6"/>
  <c r="N143" i="6"/>
  <c r="O143" i="6"/>
  <c r="P143" i="6"/>
  <c r="N144" i="6"/>
  <c r="O144" i="6"/>
  <c r="P144" i="6"/>
  <c r="N145" i="6"/>
  <c r="O145" i="6"/>
  <c r="P145" i="6"/>
  <c r="N146" i="6"/>
  <c r="O146" i="6"/>
  <c r="P146" i="6"/>
  <c r="N7" i="6" l="1"/>
  <c r="O7" i="6"/>
  <c r="P7" i="6"/>
  <c r="T106" i="2"/>
  <c r="D32" i="5" l="1"/>
  <c r="Y6" i="6"/>
  <c r="Y7" i="6" s="1"/>
  <c r="D30" i="5"/>
  <c r="Y4" i="6"/>
  <c r="Y5" i="6" s="1"/>
  <c r="D28" i="5"/>
  <c r="D29" i="5" s="1"/>
  <c r="Y2" i="6"/>
  <c r="Y3" i="6" s="1"/>
  <c r="P11" i="2"/>
  <c r="U6" i="2" l="1"/>
  <c r="D9" i="5"/>
  <c r="O11" i="2"/>
  <c r="D31" i="5"/>
  <c r="F4" i="5"/>
  <c r="T121" i="2"/>
  <c r="W120" i="2" s="1"/>
  <c r="T116" i="2"/>
  <c r="T111" i="2"/>
  <c r="W105" i="2"/>
  <c r="D38" i="5"/>
  <c r="AR110" i="2"/>
  <c r="D33" i="5"/>
  <c r="U4" i="2" l="1"/>
  <c r="U5" i="2" s="1"/>
  <c r="D7" i="5"/>
  <c r="AB105" i="2"/>
  <c r="AC105" i="2" s="1"/>
  <c r="Z5" i="2"/>
  <c r="AB120" i="2"/>
  <c r="AC120" i="2" s="1"/>
  <c r="Z11" i="2"/>
  <c r="AR99" i="2"/>
  <c r="AR100" i="2"/>
  <c r="AR109" i="2"/>
  <c r="AR105" i="2"/>
  <c r="AR120" i="2"/>
  <c r="AR114" i="2"/>
  <c r="AR115" i="2"/>
  <c r="AR119" i="2"/>
  <c r="AR104" i="2"/>
  <c r="W115" i="2"/>
  <c r="Z9" i="2" s="1"/>
  <c r="D40" i="5"/>
  <c r="D17" i="5"/>
  <c r="W104" i="2"/>
  <c r="Z4" i="2" s="1"/>
  <c r="W114" i="2"/>
  <c r="Z8" i="2" s="1"/>
  <c r="W119" i="2"/>
  <c r="W100" i="2"/>
  <c r="W110" i="2"/>
  <c r="W109" i="2"/>
  <c r="D14" i="5"/>
  <c r="D23" i="5"/>
  <c r="AB109" i="2" l="1"/>
  <c r="AC109" i="2" s="1"/>
  <c r="Z6" i="2"/>
  <c r="AB110" i="2"/>
  <c r="AC110" i="2" s="1"/>
  <c r="Z7" i="2"/>
  <c r="AB100" i="2"/>
  <c r="X100" i="2" s="1"/>
  <c r="Y3" i="2" s="1"/>
  <c r="Z3" i="2"/>
  <c r="X105" i="2"/>
  <c r="AB119" i="2"/>
  <c r="AC119" i="2" s="1"/>
  <c r="Z10" i="2"/>
  <c r="D21" i="5"/>
  <c r="AB115" i="2"/>
  <c r="AC115" i="2" s="1"/>
  <c r="AE105" i="2"/>
  <c r="D20" i="5"/>
  <c r="AB114" i="2"/>
  <c r="AC114" i="2" s="1"/>
  <c r="D16" i="5"/>
  <c r="AB104" i="2"/>
  <c r="AC104" i="2" s="1"/>
  <c r="X120" i="2"/>
  <c r="Y11" i="2" s="1"/>
  <c r="E14" i="5"/>
  <c r="D15" i="5"/>
  <c r="D22" i="5"/>
  <c r="D8" i="5"/>
  <c r="D19" i="5"/>
  <c r="D18" i="5"/>
  <c r="AD105" i="2" l="1"/>
  <c r="AF105" i="2" s="1"/>
  <c r="Y5" i="2"/>
  <c r="X119" i="2"/>
  <c r="AE119" i="2" s="1"/>
  <c r="AC100" i="2"/>
  <c r="E17" i="5"/>
  <c r="F17" i="5" s="1"/>
  <c r="X115" i="2"/>
  <c r="AA5" i="2"/>
  <c r="AE115" i="2"/>
  <c r="AD115" i="2"/>
  <c r="AF115" i="2" s="1"/>
  <c r="AD100" i="2"/>
  <c r="AE100" i="2"/>
  <c r="AE120" i="2"/>
  <c r="AD120" i="2"/>
  <c r="AF120" i="2" s="1"/>
  <c r="AA11" i="2" s="1"/>
  <c r="E23" i="5"/>
  <c r="X110" i="2"/>
  <c r="Y7" i="2" s="1"/>
  <c r="X104" i="2"/>
  <c r="Y4" i="2" s="1"/>
  <c r="X114" i="2"/>
  <c r="Y8" i="2" s="1"/>
  <c r="E15" i="5"/>
  <c r="X109" i="2"/>
  <c r="Y6" i="2" s="1"/>
  <c r="E21" i="5" l="1"/>
  <c r="Y9" i="2"/>
  <c r="AD119" i="2"/>
  <c r="Y10" i="2"/>
  <c r="AF119" i="2"/>
  <c r="AA10" i="2" s="1"/>
  <c r="E22" i="5"/>
  <c r="AA9" i="2"/>
  <c r="AD109" i="2"/>
  <c r="AE109" i="2"/>
  <c r="AE114" i="2"/>
  <c r="AD114" i="2"/>
  <c r="AF114" i="2" s="1"/>
  <c r="AA8" i="2" s="1"/>
  <c r="AF100" i="2"/>
  <c r="AA3" i="2" s="1"/>
  <c r="AD104" i="2"/>
  <c r="AE104" i="2"/>
  <c r="AD110" i="2"/>
  <c r="AE110" i="2"/>
  <c r="E20" i="5"/>
  <c r="E16" i="5"/>
  <c r="F23" i="5"/>
  <c r="F22" i="5"/>
  <c r="F21" i="5"/>
  <c r="E19" i="5"/>
  <c r="E18" i="5"/>
  <c r="F14" i="5"/>
  <c r="F15" i="5" l="1"/>
  <c r="AF110" i="2"/>
  <c r="AA7" i="2" s="1"/>
  <c r="AF104" i="2"/>
  <c r="AA4" i="2" s="1"/>
  <c r="AF109" i="2"/>
  <c r="AA6" i="2" s="1"/>
  <c r="F20" i="5"/>
  <c r="F16" i="5" l="1"/>
  <c r="F19" i="5"/>
  <c r="F18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stefangolonka</author>
  </authors>
  <commentList>
    <comment ref="T10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stefangolonka:</t>
        </r>
        <r>
          <rPr>
            <sz val="9"/>
            <color indexed="81"/>
            <rFont val="Tahoma"/>
            <family val="2"/>
          </rPr>
          <t xml:space="preserve">
Average value of similar dry brakings 52-56</t>
        </r>
      </text>
    </comment>
    <comment ref="T106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stefangolonka:</t>
        </r>
        <r>
          <rPr>
            <sz val="9"/>
            <color indexed="81"/>
            <rFont val="Tahoma"/>
            <family val="2"/>
          </rPr>
          <t xml:space="preserve">
Average value of similar dry brakings 57-61</t>
        </r>
      </text>
    </comment>
    <comment ref="T111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stefangolonka:</t>
        </r>
        <r>
          <rPr>
            <sz val="9"/>
            <color indexed="81"/>
            <rFont val="Tahoma"/>
            <family val="2"/>
          </rPr>
          <t xml:space="preserve">
Average value of similar dry brakings 62-66</t>
        </r>
      </text>
    </comment>
    <comment ref="T116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stefangolonka:</t>
        </r>
        <r>
          <rPr>
            <sz val="9"/>
            <color indexed="81"/>
            <rFont val="Tahoma"/>
            <family val="2"/>
          </rPr>
          <t xml:space="preserve">
Average value of similar dry brakings 67-71</t>
        </r>
      </text>
    </comment>
    <comment ref="T121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stefangolonka:</t>
        </r>
        <r>
          <rPr>
            <sz val="9"/>
            <color indexed="81"/>
            <rFont val="Tahoma"/>
            <family val="2"/>
          </rPr>
          <t xml:space="preserve">
Average value of similar dry brakings 72-76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stefangolonka</author>
    <author>Stefan Golonka</author>
  </authors>
  <commentList>
    <comment ref="D1" authorId="0" shapeId="0" xr:uid="{00000000-0006-0000-0400-000001000000}">
      <text>
        <r>
          <rPr>
            <sz val="9"/>
            <color indexed="81"/>
            <rFont val="Tahoma"/>
            <family val="2"/>
          </rPr>
          <t>Please fill in your firm, dynamometer, date etc</t>
        </r>
      </text>
    </comment>
    <comment ref="D11" authorId="1" shapeId="0" xr:uid="{00000000-0006-0000-0400-000002000000}">
      <text>
        <r>
          <rPr>
            <sz val="9"/>
            <color indexed="81"/>
            <rFont val="Tahoma"/>
            <family val="2"/>
          </rPr>
          <t>Has to be zero</t>
        </r>
      </text>
    </comment>
    <comment ref="F14" authorId="0" shapeId="0" xr:uid="{00000000-0006-0000-0400-000003000000}">
      <text>
        <r>
          <rPr>
            <sz val="9"/>
            <color indexed="81"/>
            <rFont val="Tahoma"/>
            <family val="2"/>
          </rPr>
          <t>Has to be less or equal 1 (green)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<sst xmlns="http://schemas.openxmlformats.org/spreadsheetml/2006/main" count="1060" uniqueCount="362">
  <si>
    <t>Str</t>
  </si>
  <si>
    <t>Rtr</t>
  </si>
  <si>
    <t>Number of violation against tolerance band 1</t>
  </si>
  <si>
    <t>Number of violation against tolerance band 2</t>
  </si>
  <si>
    <t>Number of violation against tolerance band 3</t>
  </si>
  <si>
    <t>target</t>
  </si>
  <si>
    <t>Your result</t>
  </si>
  <si>
    <t>Brakepad</t>
  </si>
  <si>
    <t xml:space="preserve">± 0,06 for all other brake applications </t>
  </si>
  <si>
    <t>&gt;=90%</t>
  </si>
  <si>
    <t>V 0.98</t>
  </si>
  <si>
    <t>Bedingte Formatierung in den Ergebnissen der LL-K-Sohlen geändert (&gt;= Beziehung war nicht korrekt)</t>
  </si>
  <si>
    <t>ohne Angabe</t>
  </si>
  <si>
    <t>Weitergabe an Peter Spieß und Herrn Pauckert.</t>
  </si>
  <si>
    <t>Versions Historie</t>
  </si>
  <si>
    <t>Ergebnisse die exakt dem Grenzmaß entsprachen wurden als durchgefallen gewertet</t>
  </si>
  <si>
    <t>µ dry =</t>
  </si>
  <si>
    <t>V 0.98b</t>
  </si>
  <si>
    <t>Ergänzung keine Abweichung  0,06</t>
  </si>
  <si>
    <t>Ergänzung Nass-Prozente</t>
  </si>
  <si>
    <t>TOL 3 kleiner 3</t>
  </si>
  <si>
    <t>S1</t>
  </si>
  <si>
    <t>S2</t>
  </si>
  <si>
    <t>S3</t>
  </si>
  <si>
    <t>S4</t>
  </si>
  <si>
    <t>S5</t>
  </si>
  <si>
    <t>18 kN</t>
  </si>
  <si>
    <t>120 km/h</t>
  </si>
  <si>
    <t>8 kN</t>
  </si>
  <si>
    <t>25 kN</t>
  </si>
  <si>
    <t>up</t>
  </si>
  <si>
    <t>to</t>
  </si>
  <si>
    <t>Nassbremsungen Mittelwertbildung auf falscher Spalte</t>
  </si>
  <si>
    <t xml:space="preserve"> Wet Conditions</t>
  </si>
  <si>
    <t>Nassauswertung in Results eingefügt</t>
  </si>
  <si>
    <t>Tolerances and results for wet conditions</t>
  </si>
  <si>
    <t>Zssk</t>
  </si>
  <si>
    <t>for calculation</t>
  </si>
  <si>
    <t>µm max</t>
  </si>
  <si>
    <t>µm min</t>
  </si>
  <si>
    <t>Nassauswertung den Bezug der Trockenreibwerte auf die eigenen Reibwerte geändert und nicht auf die target values</t>
  </si>
  <si>
    <t>In Results of violations die Abweichng zur Vorgabe zugefügt.</t>
  </si>
  <si>
    <t>-33% to -40%</t>
  </si>
  <si>
    <t>-13% to -25%</t>
  </si>
  <si>
    <t>Series 4: v = 120 km/h; FB = 18 kN; µm min.</t>
  </si>
  <si>
    <t>V 0.98c</t>
  </si>
  <si>
    <t>Series 5: v = 120 km/h; FB = 25 kN; µm max</t>
  </si>
  <si>
    <t>TargetValues geänderd. Bei den Nassreibwerten ZSSK MF1 und MF3 nicht berücksichtigt.</t>
  </si>
  <si>
    <t>Übernahme der geprüften Formeln von K-Block in LL-Block</t>
  </si>
  <si>
    <t>V 0.98d</t>
  </si>
  <si>
    <t>Einfügen Targetvalues und Toleranzen Herr Poidevin</t>
  </si>
  <si>
    <t>&gt; 50%</t>
  </si>
  <si>
    <t>&gt; 85%</t>
  </si>
  <si>
    <t>&lt;=3</t>
  </si>
  <si>
    <t>Brake Pad Limits auf &gt; von &gt;= gesetzt</t>
  </si>
  <si>
    <t>&gt; 75%</t>
  </si>
  <si>
    <t>V 1.0</t>
  </si>
  <si>
    <t>Nur geändert um zu sugerrieren das alles komplett ist</t>
  </si>
  <si>
    <t>V 1.1</t>
  </si>
  <si>
    <t>Prüfprogramme LL und K angepasst (Einschleifbild / 1c-50c/Sohlennamen/ Bremsung 137-138)</t>
  </si>
  <si>
    <t>geändert durch darüber geklebte Textfelder.</t>
  </si>
  <si>
    <t>V.1.2</t>
  </si>
  <si>
    <t>Auf der #116. B126.3 Sitzung in Florenz wurde festgelegt, das die Limits für LL und K-Blöcke gleich sein sollen.</t>
  </si>
  <si>
    <t>Es werden folgende Limits festgelegt:</t>
  </si>
  <si>
    <t>Toleranzband 1:</t>
  </si>
  <si>
    <t>Toleranzband 2:</t>
  </si>
  <si>
    <t>Toleranzband 3:</t>
  </si>
  <si>
    <t>größer 50%</t>
  </si>
  <si>
    <t>größer 75%</t>
  </si>
  <si>
    <t>größer oder gleich 90%</t>
  </si>
  <si>
    <t>V.1.3</t>
  </si>
  <si>
    <t>Hans Paukert mit pwd "HPaukert" zugesandt, damit er die englische Version korrigieren kann und zusätzlich eine</t>
  </si>
  <si>
    <t>Französiche und deutsche Version erstellen kann.</t>
  </si>
  <si>
    <t>Wenn diese Version zurückkommt, wird nach eunstellen des Passworts die Version 1.3.1</t>
  </si>
  <si>
    <t>Darüber hinaus wird in dem Resultate Blatt geprüft, od die jeweils erste Bremsung leer ist.</t>
  </si>
  <si>
    <t>Wenn dem so ist erscheint ein Text (Es liegen keine Ergebnisse vor).</t>
  </si>
  <si>
    <t>Total number of performed tests (normally 138)</t>
  </si>
  <si>
    <t>number of invalid dry results (no. of invalid brakings)</t>
  </si>
  <si>
    <t>Number of violations against tolerance band 1</t>
  </si>
  <si>
    <t>Number of violations against tolerance band 2</t>
  </si>
  <si>
    <t>Number of violations against tolerance band 3</t>
  </si>
  <si>
    <r>
      <t xml:space="preserve">Total number of performed tests (normally </t>
    </r>
    <r>
      <rPr>
        <b/>
        <sz val="10"/>
        <rFont val="DB Office"/>
        <family val="2"/>
      </rPr>
      <t>136)</t>
    </r>
  </si>
  <si>
    <t>Overview of violations against tolerance bands</t>
  </si>
  <si>
    <t>Deviation</t>
  </si>
  <si>
    <t>Compliance percentage</t>
  </si>
  <si>
    <t>LL= Jurid 777</t>
  </si>
  <si>
    <t>V.1.3.1_D</t>
  </si>
  <si>
    <t>Erste Deutsche Version</t>
  </si>
  <si>
    <t>V.1.4._D</t>
  </si>
  <si>
    <t>Im Datenblatt Bremsbelag bei der dritten Serie der Naßbremsungen die Initialtemperatur von 50-60 (falsch) auf 20-30 gesetzt.</t>
  </si>
  <si>
    <t>Bremsung 97-101.</t>
  </si>
  <si>
    <t>Die Infobox in Bremsbelag (Seit verteilen der Reibwerte in 2009 hat sich das Niveou geändert… Entfernt.</t>
  </si>
  <si>
    <t>LL=C952-1</t>
  </si>
  <si>
    <t>V.2.0_D</t>
  </si>
  <si>
    <t>Wechsel der LL-Sohle von Jurid 777 auf Cofren C952-1</t>
  </si>
  <si>
    <t>Grundlage ist die Median-Bildung inkl. ZSSK und ICER</t>
  </si>
  <si>
    <t>Blatt LL</t>
  </si>
  <si>
    <t>Streubänder C952-1 in F und E Version kopiert</t>
  </si>
  <si>
    <t>Im Prüfprogramm Jurid 777 gegen C952-1 getauscht</t>
  </si>
  <si>
    <t>Blatt Ergebnis der Verstöße</t>
  </si>
  <si>
    <t>Nennung der Belag / Sohlensorten</t>
  </si>
  <si>
    <t>Deviation from target value greater than 0,06</t>
  </si>
  <si>
    <r>
      <t>Brakedisc,</t>
    </r>
    <r>
      <rPr>
        <sz val="10"/>
        <rFont val="Arial"/>
        <family val="2"/>
      </rPr>
      <t xml:space="preserve"> Fehler in Formel Toleranzband (wirkte sich nur bei v=30 aus).</t>
    </r>
  </si>
  <si>
    <t>Entfernen der Textbox mit den geänderten Werten seit Verteilung …</t>
  </si>
  <si>
    <t>V.2.1_D</t>
  </si>
  <si>
    <t>im Rahmen des UIC-Meetings wurden alle Texte [D/E/F] in allen Arbeitsblättern</t>
  </si>
  <si>
    <t>aktualisiert</t>
  </si>
  <si>
    <t>V.2.3_D</t>
  </si>
  <si>
    <t xml:space="preserve">Neue Version für T30S charge 19 / 05 /2017 erstmals im Frühjahr 2018 gefahren (Ermittlung Mediane für CARS und andere, da alte Charge nicht mehr lieferbar </t>
  </si>
  <si>
    <t>Anzeige der Charge im Arbeitsblatt T30S</t>
  </si>
  <si>
    <r>
      <t>Aufnahme der Chargennummer in die Tabellenblattbezeichnung_</t>
    </r>
    <r>
      <rPr>
        <b/>
        <sz val="10"/>
        <rFont val="Arial"/>
        <family val="2"/>
      </rPr>
      <t>Belag T30S_Charge_19_05_2017</t>
    </r>
  </si>
  <si>
    <t>Folgende Prüfstände haben teilgenommen</t>
  </si>
  <si>
    <t>Cars, CoFren, DB, Flertex, FM, KB1, KB2</t>
  </si>
  <si>
    <t>Der Zielmedian ist nun mit vier Nachkommastellen und die anderen Werte mit drei Nachkommastellen</t>
  </si>
  <si>
    <t>Für die Nassreibwerte wurden erstmals die Fenster mittig auf die Mediane gelegt.</t>
  </si>
  <si>
    <t>Für die Fensterhöhe war das ursprüngliche Verhältnis 2010 genutzt.</t>
  </si>
  <si>
    <t>Gemäß dem Gespräch mit F.Minde Leiter SET 7 [06.07.2018] wird dem Vorschlag für alle fünf Nassserien zugestimmt. 
Das Verfahren soll auch bei zukünftigen Versionen angewendet werden.</t>
  </si>
  <si>
    <t>V.2.4_D</t>
  </si>
  <si>
    <t>T30S</t>
  </si>
  <si>
    <t>geänderte Prüfreihenfolge der Nassbremsungen:</t>
  </si>
  <si>
    <t>Minmale Geschwindigkeit im Nassbereich von 30 km/h auf 50 km/h angepasst (in Anlehnung an die akuelle Ausgabe der 541-3 (2017)</t>
  </si>
  <si>
    <t xml:space="preserve">± 0,02 for brakings with v0=50 km/h </t>
  </si>
  <si>
    <t xml:space="preserve">± 0,04 for brakings with v0=50 km/h </t>
  </si>
  <si>
    <t>50 km/h</t>
  </si>
  <si>
    <t>Fensterbreite</t>
  </si>
  <si>
    <r>
      <t>Series 1: v =   120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  25 kN; µm max</t>
    </r>
  </si>
  <si>
    <r>
      <t>Series 1: v =   120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  25 kN; µm min.</t>
    </r>
  </si>
  <si>
    <r>
      <t>Series 2: v =   50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25 kN; µm max</t>
    </r>
  </si>
  <si>
    <r>
      <t>Series 2: v =   50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25 kN; µm min. </t>
    </r>
  </si>
  <si>
    <r>
      <t>Series 3: v = 120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  18 kN; µm max</t>
    </r>
  </si>
  <si>
    <r>
      <t>Series 3: v = 120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  18 kN; µm min. </t>
    </r>
  </si>
  <si>
    <r>
      <t>Series 4: v = 50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18 kN; µm max</t>
    </r>
  </si>
  <si>
    <r>
      <t>Series 4: v = 50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18 kN; µm min.</t>
    </r>
  </si>
  <si>
    <r>
      <t>Series 5: v = 120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8 kN; µm max</t>
    </r>
  </si>
  <si>
    <r>
      <t>Series 5: v = 120 km/h; F</t>
    </r>
    <r>
      <rPr>
        <vertAlign val="subscript"/>
        <sz val="9"/>
        <rFont val="Arial"/>
        <family val="2"/>
      </rPr>
      <t>B</t>
    </r>
    <r>
      <rPr>
        <sz val="9"/>
        <rFont val="Arial"/>
        <family val="2"/>
      </rPr>
      <t xml:space="preserve"> = 8 kN; µm min. </t>
    </r>
  </si>
  <si>
    <t>During cooling, a distance of 2 mm must be maintained between the blocks and the wheel.</t>
  </si>
  <si>
    <t>The water spraying system is described hereafter:</t>
  </si>
  <si>
    <t>All the other test conditions (particularly concerning ventilation and spraying with water) are those contained in 
UIC Leaflet 541-4, B126 RP18 and DT 408</t>
  </si>
  <si>
    <t xml:space="preserve">Brake application time 4 s +/- 0.2 s to achieve 95% of the application force </t>
  </si>
  <si>
    <t>(**) Under dry conditions, the test may be performed if the temperature is below 50°c.</t>
  </si>
  <si>
    <t xml:space="preserve">(*) If the bench does not permit a mass per wheel to a degree of precision of 0.1 t, it is possible to increase or decrease the speed at which the brake application is initiated within a
 maximum tolerance of 12% in order to dissipate the same energy. </t>
  </si>
  <si>
    <t>Brake application to a halt without cooling interval                    Weighing</t>
  </si>
  <si>
    <t>Not defined</t>
  </si>
  <si>
    <t xml:space="preserve">Drag brake application </t>
  </si>
  <si>
    <t>50 kW/10 min</t>
  </si>
  <si>
    <t>D</t>
  </si>
  <si>
    <t>11,25</t>
  </si>
  <si>
    <t>132-136</t>
  </si>
  <si>
    <t>127-131</t>
  </si>
  <si>
    <t>122-126</t>
  </si>
  <si>
    <t>D(**)</t>
  </si>
  <si>
    <t>117-121</t>
  </si>
  <si>
    <t>112-116</t>
  </si>
  <si>
    <t>107-111</t>
  </si>
  <si>
    <t>50-60</t>
  </si>
  <si>
    <t>102-106</t>
  </si>
  <si>
    <t>Drag brake application without cooling interval</t>
  </si>
  <si>
    <t>10 kW/15 min</t>
  </si>
  <si>
    <t xml:space="preserve">D/W </t>
  </si>
  <si>
    <t>2,5</t>
  </si>
  <si>
    <t>96-100</t>
  </si>
  <si>
    <t>46-50</t>
  </si>
  <si>
    <t>D/W (**)</t>
  </si>
  <si>
    <t>91-95</t>
  </si>
  <si>
    <t>41-45</t>
  </si>
  <si>
    <t>86-90</t>
  </si>
  <si>
    <t>36-40</t>
  </si>
  <si>
    <t>81-85</t>
  </si>
  <si>
    <t>31-35</t>
  </si>
  <si>
    <t>76-80</t>
  </si>
  <si>
    <t>26-30</t>
  </si>
  <si>
    <t>71-75</t>
  </si>
  <si>
    <t>21-25</t>
  </si>
  <si>
    <t>66-70</t>
  </si>
  <si>
    <t>16-20</t>
  </si>
  <si>
    <t>61-65</t>
  </si>
  <si>
    <t>11-15</t>
  </si>
  <si>
    <t>56-60</t>
  </si>
  <si>
    <t>6-10</t>
  </si>
  <si>
    <t>2.5 (*)</t>
  </si>
  <si>
    <t>20-30</t>
  </si>
  <si>
    <t>51-55</t>
  </si>
  <si>
    <t>1-5</t>
  </si>
  <si>
    <t>20-100</t>
  </si>
  <si>
    <t>R1-Rx 
x&gt;=40</t>
  </si>
  <si>
    <t>LL</t>
  </si>
  <si>
    <t>Wet</t>
  </si>
  <si>
    <t>Dry</t>
  </si>
  <si>
    <t>(friction materials)</t>
  </si>
  <si>
    <t>Remarks</t>
  </si>
  <si>
    <t>M [t]</t>
  </si>
  <si>
    <t xml:space="preserve">Fb [kN]
</t>
  </si>
  <si>
    <t>Initial temperature  in °C</t>
  </si>
  <si>
    <t>V [km/h]</t>
  </si>
  <si>
    <t>No.</t>
  </si>
  <si>
    <t>Drawing number 2Fwg000.0.02.003.002, Vollrad BA 314</t>
  </si>
  <si>
    <r>
      <t xml:space="preserve">LL brake blocks in the 2Bg configuration </t>
    </r>
    <r>
      <rPr>
        <b/>
        <sz val="10"/>
        <color indexed="12"/>
        <rFont val="Times New Roman"/>
        <family val="1"/>
      </rPr>
      <t>C952-1</t>
    </r>
  </si>
  <si>
    <t>Braking test rig inspection programme for brake blocks to be used on wagons. For use in complement to RP 18</t>
  </si>
  <si>
    <t xml:space="preserve">± 0,04 for brakings with v0=30 km/h </t>
  </si>
  <si>
    <t xml:space="preserve">± 0,02 for brakings with v0=30 km/h </t>
  </si>
  <si>
    <t>your 
values</t>
  </si>
  <si>
    <t>Nr</t>
  </si>
  <si>
    <t>Total</t>
  </si>
  <si>
    <r>
      <t>•</t>
    </r>
    <r>
      <rPr>
        <b/>
        <sz val="9"/>
        <color indexed="8"/>
        <rFont val="Arial"/>
        <family val="2"/>
      </rPr>
      <t xml:space="preserve">First tolerance band </t>
    </r>
  </si>
  <si>
    <r>
      <t>–</t>
    </r>
    <r>
      <rPr>
        <sz val="9"/>
        <color indexed="8"/>
        <rFont val="Arial"/>
        <family val="2"/>
      </rPr>
      <t xml:space="preserve">±0.015 for all brakings under loaded conditions (11,25 t) with v0&gt;30 km/h </t>
    </r>
  </si>
  <si>
    <r>
      <t>–</t>
    </r>
    <r>
      <rPr>
        <sz val="9"/>
        <color indexed="8"/>
        <rFont val="Arial"/>
        <family val="2"/>
      </rPr>
      <t xml:space="preserve">±0.02 for all brakings under empty conditions </t>
    </r>
  </si>
  <si>
    <r>
      <t>–</t>
    </r>
    <r>
      <rPr>
        <sz val="9"/>
        <color indexed="8"/>
        <rFont val="Arial"/>
        <family val="2"/>
      </rPr>
      <t xml:space="preserve">±0.02 for all brakings at v0=30 km/h </t>
    </r>
  </si>
  <si>
    <r>
      <t>–</t>
    </r>
    <r>
      <rPr>
        <sz val="9"/>
        <color indexed="8"/>
        <rFont val="Arial"/>
        <family val="2"/>
      </rPr>
      <t xml:space="preserve">To be satisfied for more than 50 % of all brakings </t>
    </r>
  </si>
  <si>
    <r>
      <t>•</t>
    </r>
    <r>
      <rPr>
        <b/>
        <sz val="9"/>
        <color indexed="8"/>
        <rFont val="Arial"/>
        <family val="2"/>
      </rPr>
      <t xml:space="preserve">Second tolerance band </t>
    </r>
  </si>
  <si>
    <r>
      <t>–</t>
    </r>
    <r>
      <rPr>
        <sz val="9"/>
        <color indexed="8"/>
        <rFont val="Arial"/>
        <family val="2"/>
      </rPr>
      <t xml:space="preserve">±0.02 for all brakings under loaded conditions (11,25 t) with v0&gt;30 km/h </t>
    </r>
  </si>
  <si>
    <r>
      <t>–</t>
    </r>
    <r>
      <rPr>
        <sz val="9"/>
        <color indexed="8"/>
        <rFont val="Arial"/>
        <family val="2"/>
      </rPr>
      <t xml:space="preserve">±0.03 for all brakings under empty conditions or v0=30 km/h </t>
    </r>
  </si>
  <si>
    <r>
      <t>–</t>
    </r>
    <r>
      <rPr>
        <sz val="9"/>
        <color indexed="8"/>
        <rFont val="Arial"/>
        <family val="2"/>
      </rPr>
      <t xml:space="preserve">To be satisfied for more than 75 % of all brakings </t>
    </r>
  </si>
  <si>
    <r>
      <t>•</t>
    </r>
    <r>
      <rPr>
        <b/>
        <sz val="9"/>
        <color indexed="8"/>
        <rFont val="Arial"/>
        <family val="2"/>
      </rPr>
      <t xml:space="preserve">Third tolerance band </t>
    </r>
  </si>
  <si>
    <r>
      <t>–</t>
    </r>
    <r>
      <rPr>
        <sz val="9"/>
        <color indexed="8"/>
        <rFont val="Arial"/>
        <family val="2"/>
      </rPr>
      <t xml:space="preserve">±0.03 for all brakings under loaded conditions (11,25 t) with v0&gt;30 km/h </t>
    </r>
  </si>
  <si>
    <r>
      <t>–</t>
    </r>
    <r>
      <rPr>
        <sz val="9"/>
        <color indexed="8"/>
        <rFont val="Arial"/>
        <family val="2"/>
      </rPr>
      <t xml:space="preserve">±0.04 for all brakings under empty conditions or v0=30 km/h </t>
    </r>
  </si>
  <si>
    <r>
      <t>–</t>
    </r>
    <r>
      <rPr>
        <sz val="9"/>
        <color indexed="8"/>
        <rFont val="Arial"/>
        <family val="2"/>
      </rPr>
      <t xml:space="preserve">To be satisfied for at least 90 % of all brakings </t>
    </r>
  </si>
  <si>
    <t>K brake blocks in the 2Bg configuration C810</t>
  </si>
  <si>
    <t>K</t>
  </si>
  <si>
    <t>1c-5c</t>
  </si>
  <si>
    <t>1-50</t>
  </si>
  <si>
    <t>6c-10c</t>
  </si>
  <si>
    <t>11c-15c</t>
  </si>
  <si>
    <t>16c-20c</t>
  </si>
  <si>
    <t>21c-25c</t>
  </si>
  <si>
    <t>26c-30c</t>
  </si>
  <si>
    <t>31c-35c</t>
  </si>
  <si>
    <t>36c-40c</t>
  </si>
  <si>
    <t>41c-45c</t>
  </si>
  <si>
    <t>46c-50c</t>
  </si>
  <si>
    <t xml:space="preserve">The braking Numbers 1c to 50c have to be performed. The results are not part of the evaluation. </t>
  </si>
  <si>
    <t>They are only for conditioning the brake blocks.</t>
  </si>
  <si>
    <t>Number of all dry tests performed (without wet and 5 dry Br)</t>
  </si>
  <si>
    <t>Total number of performed brakings (in general 166 for the dynamometers which has performed up to the the maximum speed of the program)</t>
  </si>
  <si>
    <t>LL-Block CoFren C952-1 801231</t>
  </si>
  <si>
    <t>Fehler in Auswertung Hinweis von Akebono ausprogrammiert</t>
  </si>
  <si>
    <t>V.2.42_E</t>
  </si>
  <si>
    <t>V.2.43_E</t>
  </si>
  <si>
    <t>Die ersten fünf Bremsungen zum trocknen der Beläge wurden aus der Bewertung heraus genommen</t>
  </si>
  <si>
    <t>Mediane 2019 für Belag / K und LL übernommen</t>
  </si>
  <si>
    <t>V2.50</t>
  </si>
  <si>
    <t>Die Toleranzbänder eins, zwei und drei für K und LL waren nicht ok</t>
  </si>
  <si>
    <t>Im Tool von S.Golonka wurden immer Streubänder und Mediane komplett berechnet und in das tool übernommen.</t>
  </si>
  <si>
    <t>Bei dem Excel Tool von Herrn Oswald sind diese beiden Dinge in unterschiedlichen Tabellenblättern</t>
  </si>
  <si>
    <t>alten Streubänder.</t>
  </si>
  <si>
    <r>
      <t xml:space="preserve">das habe ich übersehen, sodaß die </t>
    </r>
    <r>
      <rPr>
        <b/>
        <sz val="10"/>
        <color rgb="FF00B050"/>
        <rFont val="Arial"/>
        <family val="2"/>
      </rPr>
      <t>neuen Targets in der Version 2.4.3</t>
    </r>
    <r>
      <rPr>
        <sz val="10"/>
        <rFont val="Arial"/>
        <family val="2"/>
      </rPr>
      <t xml:space="preserve"> waren, jedoch die</t>
    </r>
  </si>
  <si>
    <t>Brakepad T30S 14_11_2023</t>
  </si>
  <si>
    <t xml:space="preserve"> </t>
  </si>
  <si>
    <t>Windows</t>
  </si>
  <si>
    <t>-1,4% to -16.1%</t>
  </si>
  <si>
    <t>-10,5% to -20.1%</t>
  </si>
  <si>
    <t>0.3% to -16.2%</t>
  </si>
  <si>
    <t>-.12% to -27.6%</t>
  </si>
  <si>
    <t>-4.7% to -21.1%</t>
  </si>
  <si>
    <t>-8.7% to -26.2%</t>
  </si>
  <si>
    <t>-12% to -33.8%</t>
  </si>
  <si>
    <t>-5.7% to -49,4%</t>
  </si>
  <si>
    <t>-37.0% to -80,9%</t>
  </si>
  <si>
    <t>-16% to -43,8%</t>
  </si>
  <si>
    <t>K-Block Jurid 816M 248/12/19 UIC-K</t>
  </si>
  <si>
    <r>
      <t xml:space="preserve">Monobloc wheel compliant with UIC Leaflet 510-5. </t>
    </r>
    <r>
      <rPr>
        <b/>
        <sz val="10"/>
        <color rgb="FFFF0000"/>
        <rFont val="Times New Roman"/>
        <family val="1"/>
      </rPr>
      <t>Diameter new = 920 mm, brought down to 870</t>
    </r>
    <r>
      <rPr>
        <b/>
        <vertAlign val="subscript"/>
        <sz val="10"/>
        <color rgb="FFFF0000"/>
        <rFont val="Times New Roman"/>
        <family val="1"/>
      </rPr>
      <t>+0</t>
    </r>
    <r>
      <rPr>
        <b/>
        <vertAlign val="superscript"/>
        <sz val="10"/>
        <color rgb="FFFF0000"/>
        <rFont val="Times New Roman"/>
        <family val="1"/>
      </rPr>
      <t>+5 mm</t>
    </r>
    <r>
      <rPr>
        <b/>
        <vertAlign val="superscript"/>
        <sz val="10"/>
        <rFont val="Times New Roman"/>
        <family val="1"/>
      </rPr>
      <t xml:space="preserve"> </t>
    </r>
    <r>
      <rPr>
        <b/>
        <sz val="10"/>
        <rFont val="Times New Roman"/>
        <family val="1"/>
      </rPr>
      <t xml:space="preserve">by machining. 
Roughness of the wheel &lt; </t>
    </r>
    <r>
      <rPr>
        <b/>
        <vertAlign val="superscript"/>
        <sz val="10"/>
        <rFont val="Times New Roman"/>
        <family val="1"/>
      </rPr>
      <t>Rz</t>
    </r>
    <r>
      <rPr>
        <b/>
        <vertAlign val="subscript"/>
        <sz val="10"/>
        <rFont val="Times New Roman"/>
        <family val="1"/>
      </rPr>
      <t xml:space="preserve">DIN  </t>
    </r>
    <r>
      <rPr>
        <b/>
        <sz val="10"/>
        <rFont val="Times New Roman"/>
        <family val="1"/>
      </rPr>
      <t xml:space="preserve">= 7 </t>
    </r>
    <r>
      <rPr>
        <b/>
        <sz val="10"/>
        <rFont val="Symbol"/>
        <family val="1"/>
        <charset val="2"/>
      </rPr>
      <t>m</t>
    </r>
    <r>
      <rPr>
        <b/>
        <sz val="10"/>
        <rFont val="Times New Roman"/>
        <family val="1"/>
      </rPr>
      <t xml:space="preserve">m </t>
    </r>
  </si>
  <si>
    <t>Water Flow rate 14l/h</t>
  </si>
  <si>
    <r>
      <t xml:space="preserve">Fb [kN]
</t>
    </r>
    <r>
      <rPr>
        <b/>
        <sz val="10"/>
        <color indexed="12"/>
        <rFont val="Times New Roman"/>
        <family val="1"/>
      </rPr>
      <t>Jurid</t>
    </r>
    <r>
      <rPr>
        <b/>
        <sz val="10"/>
        <rFont val="Times New Roman"/>
        <family val="1"/>
      </rPr>
      <t xml:space="preserve"> J</t>
    </r>
    <r>
      <rPr>
        <b/>
        <sz val="12"/>
        <color indexed="12"/>
        <rFont val="Times New Roman"/>
        <family val="1"/>
      </rPr>
      <t>816M</t>
    </r>
  </si>
  <si>
    <t>Type</t>
  </si>
  <si>
    <t>Mass</t>
  </si>
  <si>
    <t>V</t>
  </si>
  <si>
    <t>TB1   min</t>
  </si>
  <si>
    <t>TB1   max</t>
  </si>
  <si>
    <t>TB2   min</t>
  </si>
  <si>
    <t>TB2 max</t>
  </si>
  <si>
    <t>TB3   min</t>
  </si>
  <si>
    <t>TB3  max</t>
  </si>
  <si>
    <t>TB 1 
fail</t>
  </si>
  <si>
    <t>TB 2 
fail</t>
  </si>
  <si>
    <t>TB3 
fail</t>
  </si>
  <si>
    <t>LL-block CoFren C952-1</t>
  </si>
  <si>
    <t>Batch 801231</t>
  </si>
  <si>
    <t xml:space="preserve"> IRS 50548:2022 Test programme G.1</t>
  </si>
  <si>
    <r>
      <t>x brake applications to bed-in the brake pads up to at least 85% contact area, projecting pad peaks must be removed.</t>
    </r>
    <r>
      <rPr>
        <sz val="10"/>
        <color theme="1"/>
        <rFont val="Times New Roman"/>
        <family val="1"/>
      </rPr>
      <t xml:space="preserve"> The incoming edge must be bedded in. Weighting</t>
    </r>
  </si>
  <si>
    <t>D/W (**)Z35:Z53</t>
  </si>
  <si>
    <r>
      <t>The temperature of the water must be between</t>
    </r>
    <r>
      <rPr>
        <sz val="12"/>
        <color rgb="FFFF0000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8</t>
    </r>
    <r>
      <rPr>
        <sz val="12"/>
        <color rgb="FFFF0000"/>
        <rFont val="Times New Roman"/>
        <family val="1"/>
      </rPr>
      <t xml:space="preserve"> </t>
    </r>
    <r>
      <rPr>
        <sz val="12"/>
        <rFont val="Times New Roman"/>
        <family val="1"/>
      </rPr>
      <t>and 20 °C and the direction of rotation shall direct the water 
towards the bedded-in leading edge. The water flow rate must be 14 litres/hour.</t>
    </r>
  </si>
  <si>
    <t>Test bench:</t>
  </si>
  <si>
    <t>Type here yout test bench name</t>
  </si>
  <si>
    <t>Date:</t>
  </si>
  <si>
    <t>dd/mm/yyyy</t>
  </si>
  <si>
    <r>
      <t>–</t>
    </r>
    <r>
      <rPr>
        <b/>
        <sz val="11"/>
        <color indexed="8"/>
        <rFont val="Calibri"/>
        <family val="2"/>
        <scheme val="minor"/>
      </rPr>
      <t xml:space="preserve">First tolerance band: </t>
    </r>
  </si>
  <si>
    <r>
      <t>–</t>
    </r>
    <r>
      <rPr>
        <sz val="11"/>
        <color indexed="8"/>
        <rFont val="Calibri"/>
        <family val="2"/>
        <scheme val="minor"/>
      </rPr>
      <t xml:space="preserve">More than 50% of the brake applications must stay within first tolerance band </t>
    </r>
  </si>
  <si>
    <r>
      <t>–</t>
    </r>
    <r>
      <rPr>
        <b/>
        <sz val="11"/>
        <color indexed="8"/>
        <rFont val="Calibri"/>
        <family val="2"/>
        <scheme val="minor"/>
      </rPr>
      <t xml:space="preserve">Second tolerance band: </t>
    </r>
  </si>
  <si>
    <r>
      <t>–</t>
    </r>
    <r>
      <rPr>
        <sz val="11"/>
        <color indexed="8"/>
        <rFont val="Calibri"/>
        <family val="2"/>
        <scheme val="minor"/>
      </rPr>
      <t xml:space="preserve">Target value ± 0,02 for brakings with v0&gt;30 km/h, </t>
    </r>
    <r>
      <rPr>
        <sz val="9"/>
        <color indexed="8"/>
        <rFont val="Symbol"/>
        <family val="1"/>
        <charset val="2"/>
      </rPr>
      <t/>
    </r>
  </si>
  <si>
    <r>
      <t>–</t>
    </r>
    <r>
      <rPr>
        <sz val="11"/>
        <color indexed="8"/>
        <rFont val="Calibri"/>
        <family val="2"/>
        <scheme val="minor"/>
      </rPr>
      <t xml:space="preserve">More than 75% of the brake applications must stay within second tolerance band </t>
    </r>
  </si>
  <si>
    <r>
      <t>–</t>
    </r>
    <r>
      <rPr>
        <b/>
        <sz val="11"/>
        <color indexed="8"/>
        <rFont val="Calibri"/>
        <family val="2"/>
        <scheme val="minor"/>
      </rPr>
      <t xml:space="preserve">Third tolerance band: </t>
    </r>
  </si>
  <si>
    <r>
      <t>–</t>
    </r>
    <r>
      <rPr>
        <sz val="11"/>
        <color indexed="8"/>
        <rFont val="Calibri"/>
        <family val="2"/>
        <scheme val="minor"/>
      </rPr>
      <t xml:space="preserve">Target value ± 0,03 for brakings with v0&gt;30 km/h, </t>
    </r>
    <r>
      <rPr>
        <sz val="9"/>
        <color indexed="8"/>
        <rFont val="Symbol"/>
        <family val="1"/>
        <charset val="2"/>
      </rPr>
      <t/>
    </r>
  </si>
  <si>
    <r>
      <t>–</t>
    </r>
    <r>
      <rPr>
        <sz val="11"/>
        <color indexed="8"/>
        <rFont val="Calibri"/>
        <family val="2"/>
        <scheme val="minor"/>
      </rPr>
      <t xml:space="preserve">More ore equal than 90%  of third tolerance band allowed </t>
    </r>
  </si>
  <si>
    <r>
      <t>–</t>
    </r>
    <r>
      <rPr>
        <sz val="11"/>
        <color indexed="8"/>
        <rFont val="Calibri"/>
        <family val="2"/>
        <scheme val="minor"/>
      </rPr>
      <t xml:space="preserve">Target value ± 0,01 for brakings with v0&gt;30 km/h, </t>
    </r>
  </si>
  <si>
    <t xml:space="preserve">K-block Jurid J816M </t>
  </si>
  <si>
    <t>Batch 248/12/19 UIC-K</t>
  </si>
  <si>
    <t xml:space="preserve"> IRS 50548:2022 Test programme G.2</t>
  </si>
  <si>
    <r>
      <t xml:space="preserve">x brake applications to bed-in the brake pads up to at least </t>
    </r>
    <r>
      <rPr>
        <b/>
        <sz val="10"/>
        <rFont val="Times New Roman"/>
        <family val="1"/>
      </rPr>
      <t>100%</t>
    </r>
    <r>
      <rPr>
        <sz val="10"/>
        <rFont val="Times New Roman"/>
        <family val="1"/>
      </rPr>
      <t xml:space="preserve"> contact area, projecting pad peaks must be removed. </t>
    </r>
    <r>
      <rPr>
        <sz val="10"/>
        <color theme="1"/>
        <rFont val="Times New Roman"/>
        <family val="1"/>
      </rPr>
      <t>The incoming edges must be bedded in.Weighting</t>
    </r>
  </si>
  <si>
    <r>
      <t xml:space="preserve">D, </t>
    </r>
    <r>
      <rPr>
        <sz val="10"/>
        <color theme="1"/>
        <rFont val="Times New Roman"/>
        <family val="1"/>
      </rPr>
      <t>weighting</t>
    </r>
  </si>
  <si>
    <t>K-block Jurid J816M  248/12/19 UIC-K</t>
  </si>
  <si>
    <t>Total number of performed tests (normally 136)</t>
  </si>
  <si>
    <t xml:space="preserve"> IRS 50548:2022</t>
  </si>
  <si>
    <t>INTERNATIONAL UNION OF RAILWAYS</t>
  </si>
  <si>
    <t xml:space="preserve">Copy your values [µm] into the yellow coulomn named "your values" </t>
  </si>
  <si>
    <t xml:space="preserve">How to use this tool : </t>
  </si>
  <si>
    <t>Type here your test bench name</t>
  </si>
  <si>
    <t>Check the results of Violations</t>
  </si>
  <si>
    <t>Official release 22 July 2024</t>
  </si>
  <si>
    <t xml:space="preserve">Mediam Calculated with 11 Dynos Results       </t>
  </si>
  <si>
    <t>LL-block</t>
  </si>
  <si>
    <t xml:space="preserve">Batch 14/11/2023 </t>
  </si>
  <si>
    <t>CoFren C952-1</t>
  </si>
  <si>
    <t>CoFren T30S</t>
  </si>
  <si>
    <t>K-block</t>
  </si>
  <si>
    <t xml:space="preserve">Jurid J816M </t>
  </si>
  <si>
    <t>Enter the name of the bench and the date of the test</t>
  </si>
  <si>
    <t xml:space="preserve">        Brakepad CoFren T30S  </t>
  </si>
  <si>
    <t xml:space="preserve"> IRS 50548:2022 Test programme G.3</t>
  </si>
  <si>
    <r>
      <t>–</t>
    </r>
    <r>
      <rPr>
        <b/>
        <sz val="10"/>
        <rFont val="Calibri"/>
        <family val="2"/>
        <scheme val="minor"/>
      </rPr>
      <t>Tolerances for wet conditions:see details beginning with line 94</t>
    </r>
  </si>
  <si>
    <r>
      <t>–</t>
    </r>
    <r>
      <rPr>
        <b/>
        <sz val="9"/>
        <color indexed="8"/>
        <rFont val="Calibri"/>
        <family val="2"/>
        <scheme val="minor"/>
      </rPr>
      <t xml:space="preserve">First tolerance band: </t>
    </r>
  </si>
  <si>
    <r>
      <t>–</t>
    </r>
    <r>
      <rPr>
        <sz val="9"/>
        <color indexed="8"/>
        <rFont val="Calibri"/>
        <family val="2"/>
        <scheme val="minor"/>
      </rPr>
      <t xml:space="preserve">Target value ± 0,01 for brakings with v0&gt;50 km/h, </t>
    </r>
  </si>
  <si>
    <r>
      <t>–</t>
    </r>
    <r>
      <rPr>
        <sz val="9"/>
        <color indexed="8"/>
        <rFont val="Calibri"/>
        <family val="2"/>
        <scheme val="minor"/>
      </rPr>
      <t xml:space="preserve">More than 50% of the brake applications must stay within first tolerance band </t>
    </r>
  </si>
  <si>
    <r>
      <t>–</t>
    </r>
    <r>
      <rPr>
        <b/>
        <sz val="9"/>
        <color indexed="8"/>
        <rFont val="Calibri"/>
        <family val="2"/>
        <scheme val="minor"/>
      </rPr>
      <t xml:space="preserve">Second tolerance band: </t>
    </r>
  </si>
  <si>
    <r>
      <t>–</t>
    </r>
    <r>
      <rPr>
        <sz val="9"/>
        <color indexed="8"/>
        <rFont val="Calibri"/>
        <family val="2"/>
        <scheme val="minor"/>
      </rPr>
      <t xml:space="preserve">Target value ± 0,02 for brakings with v0&gt;50 km/h, </t>
    </r>
  </si>
  <si>
    <r>
      <t>–</t>
    </r>
    <r>
      <rPr>
        <sz val="9"/>
        <color indexed="8"/>
        <rFont val="Calibri"/>
        <family val="2"/>
        <scheme val="minor"/>
      </rPr>
      <t xml:space="preserve">More than 85% of the brake applications must stay within second tolerance band </t>
    </r>
  </si>
  <si>
    <r>
      <t>–</t>
    </r>
    <r>
      <rPr>
        <b/>
        <sz val="9"/>
        <color indexed="8"/>
        <rFont val="Calibri"/>
        <family val="2"/>
        <scheme val="minor"/>
      </rPr>
      <t xml:space="preserve">Third tolerance band: </t>
    </r>
  </si>
  <si>
    <r>
      <t>–</t>
    </r>
    <r>
      <rPr>
        <sz val="9"/>
        <color indexed="8"/>
        <rFont val="Calibri"/>
        <family val="2"/>
        <scheme val="minor"/>
      </rPr>
      <t xml:space="preserve">Target value ± 0,03 for brakings with v0&gt;50 km/h, </t>
    </r>
  </si>
  <si>
    <r>
      <t>–</t>
    </r>
    <r>
      <rPr>
        <sz val="9"/>
        <color indexed="8"/>
        <rFont val="Calibri"/>
        <family val="2"/>
        <scheme val="minor"/>
      </rPr>
      <t>Max 3 violations</t>
    </r>
  </si>
  <si>
    <r>
      <t xml:space="preserve">– </t>
    </r>
    <r>
      <rPr>
        <sz val="9"/>
        <rFont val="Calibri"/>
        <family val="2"/>
        <scheme val="minor"/>
      </rPr>
      <t>Deviation from target value not greater than 0,06</t>
    </r>
  </si>
  <si>
    <r>
      <t>Series 1: v =   120 km/h; F</t>
    </r>
    <r>
      <rPr>
        <vertAlign val="subscript"/>
        <sz val="12"/>
        <rFont val="Calibri"/>
        <family val="2"/>
        <scheme val="minor"/>
      </rPr>
      <t>B</t>
    </r>
    <r>
      <rPr>
        <sz val="12"/>
        <rFont val="Calibri"/>
        <family val="2"/>
        <scheme val="minor"/>
      </rPr>
      <t xml:space="preserve"> =   25 kN; µm max</t>
    </r>
  </si>
  <si>
    <r>
      <t>Series 1: v =   120 km/h; F</t>
    </r>
    <r>
      <rPr>
        <vertAlign val="subscript"/>
        <sz val="12"/>
        <rFont val="Calibri"/>
        <family val="2"/>
        <scheme val="minor"/>
      </rPr>
      <t>B</t>
    </r>
    <r>
      <rPr>
        <sz val="12"/>
        <rFont val="Calibri"/>
        <family val="2"/>
        <scheme val="minor"/>
      </rPr>
      <t xml:space="preserve"> =   25 kN; µm min.</t>
    </r>
  </si>
  <si>
    <r>
      <t>Series 2: v =   50 km/h; F</t>
    </r>
    <r>
      <rPr>
        <vertAlign val="subscript"/>
        <sz val="12"/>
        <rFont val="Calibri"/>
        <family val="2"/>
        <scheme val="minor"/>
      </rPr>
      <t>B</t>
    </r>
    <r>
      <rPr>
        <sz val="12"/>
        <rFont val="Calibri"/>
        <family val="2"/>
        <scheme val="minor"/>
      </rPr>
      <t xml:space="preserve"> = 25 kN; µm max</t>
    </r>
  </si>
  <si>
    <r>
      <t>Series 2: v =   50 km/h; F</t>
    </r>
    <r>
      <rPr>
        <vertAlign val="subscript"/>
        <sz val="12"/>
        <rFont val="Calibri"/>
        <family val="2"/>
        <scheme val="minor"/>
      </rPr>
      <t>B</t>
    </r>
    <r>
      <rPr>
        <sz val="12"/>
        <rFont val="Calibri"/>
        <family val="2"/>
        <scheme val="minor"/>
      </rPr>
      <t xml:space="preserve"> = 25 kN; µm min. </t>
    </r>
  </si>
  <si>
    <r>
      <t>Series 3: v = 120 km/h; F</t>
    </r>
    <r>
      <rPr>
        <vertAlign val="subscript"/>
        <sz val="12"/>
        <rFont val="Calibri"/>
        <family val="2"/>
        <scheme val="minor"/>
      </rPr>
      <t>B</t>
    </r>
    <r>
      <rPr>
        <sz val="12"/>
        <rFont val="Calibri"/>
        <family val="2"/>
        <scheme val="minor"/>
      </rPr>
      <t xml:space="preserve"> =   18 kN; µm max</t>
    </r>
  </si>
  <si>
    <r>
      <t>Series 3: v = 120 km/h; F</t>
    </r>
    <r>
      <rPr>
        <vertAlign val="subscript"/>
        <sz val="12"/>
        <rFont val="Calibri"/>
        <family val="2"/>
        <scheme val="minor"/>
      </rPr>
      <t>B</t>
    </r>
    <r>
      <rPr>
        <sz val="12"/>
        <rFont val="Calibri"/>
        <family val="2"/>
        <scheme val="minor"/>
      </rPr>
      <t xml:space="preserve"> =   18 kN; µm min. </t>
    </r>
  </si>
  <si>
    <r>
      <t>Series 4: v = 50 km/h; F</t>
    </r>
    <r>
      <rPr>
        <vertAlign val="subscript"/>
        <sz val="12"/>
        <rFont val="Calibri"/>
        <family val="2"/>
        <scheme val="minor"/>
      </rPr>
      <t>B</t>
    </r>
    <r>
      <rPr>
        <sz val="12"/>
        <rFont val="Calibri"/>
        <family val="2"/>
        <scheme val="minor"/>
      </rPr>
      <t xml:space="preserve"> = 18 kN; µm max</t>
    </r>
  </si>
  <si>
    <r>
      <t>Series 4: v = 50 km/h; F</t>
    </r>
    <r>
      <rPr>
        <vertAlign val="subscript"/>
        <sz val="12"/>
        <rFont val="Calibri"/>
        <family val="2"/>
        <scheme val="minor"/>
      </rPr>
      <t>B</t>
    </r>
    <r>
      <rPr>
        <sz val="12"/>
        <rFont val="Calibri"/>
        <family val="2"/>
        <scheme val="minor"/>
      </rPr>
      <t xml:space="preserve"> = 18 kN; µm min.</t>
    </r>
  </si>
  <si>
    <r>
      <t>Series 5: v = 120 km/h; F</t>
    </r>
    <r>
      <rPr>
        <vertAlign val="subscript"/>
        <sz val="12"/>
        <rFont val="Calibri"/>
        <family val="2"/>
        <scheme val="minor"/>
      </rPr>
      <t>B</t>
    </r>
    <r>
      <rPr>
        <sz val="12"/>
        <rFont val="Calibri"/>
        <family val="2"/>
        <scheme val="minor"/>
      </rPr>
      <t xml:space="preserve"> = 8 kN; µm max</t>
    </r>
  </si>
  <si>
    <r>
      <t>Series 5: v = 120 km/h; F</t>
    </r>
    <r>
      <rPr>
        <vertAlign val="subscript"/>
        <sz val="12"/>
        <rFont val="Calibri"/>
        <family val="2"/>
        <scheme val="minor"/>
      </rPr>
      <t>B</t>
    </r>
    <r>
      <rPr>
        <sz val="12"/>
        <rFont val="Calibri"/>
        <family val="2"/>
        <scheme val="minor"/>
      </rPr>
      <t xml:space="preserve"> = 8 kN; µm min. </t>
    </r>
  </si>
  <si>
    <t>&gt;0.06</t>
  </si>
  <si>
    <t>Tot Fail</t>
  </si>
  <si>
    <t>Indicate the total number of tests performed</t>
  </si>
  <si>
    <t>Rev.</t>
  </si>
  <si>
    <t>Data</t>
  </si>
  <si>
    <t>Drafting</t>
  </si>
  <si>
    <t>Approval</t>
  </si>
  <si>
    <t>Description</t>
  </si>
  <si>
    <t>Carlo Ruggiero</t>
  </si>
  <si>
    <t>Italcertifer</t>
  </si>
  <si>
    <t>If you have any questions or need clarification, you can contact:</t>
  </si>
  <si>
    <t xml:space="preserve">Italcertifer </t>
  </si>
  <si>
    <t>c.ruggiero@italcertifer.it</t>
  </si>
  <si>
    <t>2) Carlo Ruggiero</t>
  </si>
  <si>
    <t>l.cabrucci@italcerfier.it</t>
  </si>
  <si>
    <t>Leonardo Cabrucci</t>
  </si>
  <si>
    <t xml:space="preserve">1)Target data values have been reported to the third decimal digit.
2)Correction of some tolerance band values
3)Tolerance band values calculated, not entered manually.
4)Layout update
</t>
  </si>
  <si>
    <t>1) Leonardo Cabrucci</t>
  </si>
  <si>
    <t>(brake 112-116)</t>
  </si>
  <si>
    <t>number of invalid dry results (no. of invalid brakings) (Brake 112-116)</t>
  </si>
  <si>
    <t xml:space="preserve">
1)Corrected the formatting of the "Your Result" cells.
</t>
  </si>
  <si>
    <t>VIOLATION TOOL v3.1</t>
  </si>
  <si>
    <t>V3.1</t>
  </si>
  <si>
    <t>Results of Violations Against Toleranceband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</si>
</sst>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164" formatCode="_-* #,##0.00\ _D_M_-;\-* #,##0.00\ _D_M_-;_-* &quot;-&quot;??\ _D_M_-;_-@_-"/>
    <numFmt numFmtId="165" formatCode="0.000"/>
    <numFmt numFmtId="166" formatCode="0.0%"/>
    <numFmt numFmtId="167" formatCode="0.000_ ;\-0.000\ "/>
    <numFmt numFmtId="168" formatCode="0.0"/>
  </numFmts>
  <fonts count="10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DB Office"/>
      <family val="2"/>
    </font>
    <font>
      <sz val="10"/>
      <name val="DB Office"/>
      <family val="2"/>
    </font>
    <font>
      <sz val="10"/>
      <color indexed="10"/>
      <name val="DB Office"/>
      <family val="2"/>
    </font>
    <font>
      <b/>
      <sz val="10"/>
      <name val="DB Office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4"/>
      <color indexed="9"/>
      <name val="Arial"/>
      <family val="2"/>
    </font>
    <font>
      <b/>
      <sz val="10"/>
      <color indexed="9"/>
      <name val="Arial"/>
      <family val="2"/>
    </font>
    <font>
      <b/>
      <i/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bscript"/>
      <sz val="9"/>
      <name val="Arial"/>
      <family val="2"/>
    </font>
    <font>
      <sz val="9"/>
      <name val="DB Office"/>
      <family val="2"/>
    </font>
    <font>
      <sz val="10"/>
      <color indexed="9"/>
      <name val="Arial"/>
      <family val="2"/>
    </font>
    <font>
      <sz val="10"/>
      <color indexed="11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4"/>
      <color indexed="17"/>
      <name val="Arial"/>
      <family val="2"/>
    </font>
    <font>
      <b/>
      <sz val="14"/>
      <color indexed="12"/>
      <name val="Arial"/>
      <family val="2"/>
    </font>
    <font>
      <b/>
      <sz val="14"/>
      <color indexed="63"/>
      <name val="Arial"/>
      <family val="2"/>
    </font>
    <font>
      <b/>
      <sz val="28"/>
      <name val="Arial"/>
      <family val="2"/>
    </font>
    <font>
      <sz val="10"/>
      <name val="Arial"/>
      <family val="2"/>
    </font>
    <font>
      <sz val="10"/>
      <name val="Arial"/>
      <family val="2"/>
      <charset val="238"/>
    </font>
    <font>
      <b/>
      <sz val="11"/>
      <name val="Arial"/>
      <family val="2"/>
    </font>
    <font>
      <b/>
      <sz val="11"/>
      <color indexed="9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0"/>
      <color indexed="12"/>
      <name val="Times New Roman"/>
      <family val="1"/>
    </font>
    <font>
      <b/>
      <vertAlign val="subscript"/>
      <sz val="10"/>
      <name val="Times New Roman"/>
      <family val="1"/>
    </font>
    <font>
      <b/>
      <vertAlign val="superscript"/>
      <sz val="10"/>
      <name val="Times New Roman"/>
      <family val="1"/>
    </font>
    <font>
      <b/>
      <sz val="10"/>
      <name val="Symbol"/>
      <family val="1"/>
      <charset val="2"/>
    </font>
    <font>
      <sz val="9"/>
      <color indexed="8"/>
      <name val="Symbol"/>
      <family val="1"/>
      <charset val="2"/>
    </font>
    <font>
      <b/>
      <sz val="9"/>
      <color indexed="10"/>
      <name val="Arial"/>
      <family val="2"/>
    </font>
    <font>
      <b/>
      <sz val="9"/>
      <color indexed="8"/>
      <name val="Arial"/>
      <family val="2"/>
    </font>
    <font>
      <sz val="9"/>
      <color indexed="10"/>
      <name val="Arial"/>
      <family val="2"/>
    </font>
    <font>
      <sz val="9"/>
      <color indexed="8"/>
      <name val="Arial"/>
      <family val="2"/>
    </font>
    <font>
      <b/>
      <sz val="12"/>
      <color indexed="12"/>
      <name val="Times New Roman"/>
      <family val="1"/>
    </font>
    <font>
      <sz val="10"/>
      <color indexed="8"/>
      <name val="Times New Roman"/>
      <family val="1"/>
    </font>
    <font>
      <b/>
      <sz val="11"/>
      <color rgb="FFFFFFFF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10"/>
      <color rgb="FFFF0000"/>
      <name val="Times New Roman"/>
      <family val="1"/>
    </font>
    <font>
      <b/>
      <vertAlign val="subscript"/>
      <sz val="10"/>
      <color rgb="FFFF0000"/>
      <name val="Times New Roman"/>
      <family val="1"/>
    </font>
    <font>
      <b/>
      <vertAlign val="superscript"/>
      <sz val="10"/>
      <color rgb="FFFF0000"/>
      <name val="Times New Roman"/>
      <family val="1"/>
    </font>
    <font>
      <sz val="12"/>
      <color rgb="FFFF0000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.8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Arial"/>
      <family val="2"/>
    </font>
    <font>
      <u/>
      <sz val="10"/>
      <color theme="10"/>
      <name val="Arial"/>
    </font>
    <font>
      <b/>
      <sz val="28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9"/>
      <name val="Calibri"/>
      <family val="2"/>
      <scheme val="minor"/>
    </font>
    <font>
      <sz val="10.19999999999999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8"/>
      <name val="Calibri"/>
      <family val="2"/>
      <scheme val="minor"/>
    </font>
    <font>
      <sz val="12"/>
      <color indexed="10"/>
      <name val="Calibri"/>
      <family val="2"/>
      <scheme val="minor"/>
    </font>
    <font>
      <vertAlign val="subscript"/>
      <sz val="12"/>
      <name val="Calibri"/>
      <family val="2"/>
      <scheme val="minor"/>
    </font>
    <font>
      <b/>
      <i/>
      <sz val="18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theme="0"/>
      <name val="Arial Narrow"/>
      <family val="2"/>
    </font>
    <font>
      <sz val="14"/>
      <color theme="0"/>
      <name val="Arial Narrow"/>
      <family val="2"/>
    </font>
    <font>
      <sz val="14"/>
      <name val="Garamond"/>
      <family val="1"/>
    </font>
    <font>
      <sz val="16"/>
      <name val="Garamond"/>
      <family val="1"/>
    </font>
    <font>
      <b/>
      <sz val="16"/>
      <name val="Garamond"/>
      <family val="1"/>
    </font>
    <font>
      <sz val="10"/>
      <name val="Arial Narrow"/>
      <family val="2"/>
    </font>
    <font>
      <u/>
      <sz val="10"/>
      <color theme="10"/>
      <name val="Arial Narrow"/>
      <family val="2"/>
    </font>
  </fonts>
  <fills count="3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6" tint="0.39997558519241921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9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2060"/>
        <bgColor indexed="64"/>
      </patternFill>
    </fill>
  </fills>
  <borders count="4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</borders>
  <cellStyleXfs count="37">
    <xf numFmtId="0" fontId="0" fillId="0" borderId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1" fillId="0" borderId="0"/>
    <xf numFmtId="44" fontId="3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" fillId="0" borderId="28"/>
    <xf numFmtId="9" fontId="3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" fillId="0" borderId="0"/>
    <xf numFmtId="0" fontId="4" fillId="0" borderId="0"/>
    <xf numFmtId="0" fontId="32" fillId="0" borderId="0"/>
    <xf numFmtId="0" fontId="33" fillId="0" borderId="0"/>
    <xf numFmtId="0" fontId="4" fillId="0" borderId="0"/>
    <xf numFmtId="0" fontId="32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0" fontId="4" fillId="0" borderId="0"/>
    <xf numFmtId="0" fontId="77" fillId="0" borderId="0" applyNumberFormat="0" applyFill="0" applyBorder="0" applyAlignment="0" applyProtection="0"/>
  </cellStyleXfs>
  <cellXfs count="672">
    <xf numFmtId="0" fontId="0" fillId="0" borderId="0" xfId="0"/>
    <xf numFmtId="0" fontId="0" fillId="0" borderId="0" xfId="0" applyAlignment="1">
      <alignment horizontal="center"/>
    </xf>
    <xf numFmtId="0" fontId="26" fillId="3" borderId="2" xfId="0" applyFont="1" applyFill="1" applyBorder="1" applyAlignment="1" applyProtection="1">
      <alignment vertical="center"/>
      <protection locked="0"/>
    </xf>
    <xf numFmtId="0" fontId="9" fillId="3" borderId="4" xfId="0" applyFont="1" applyFill="1" applyBorder="1" applyAlignment="1" applyProtection="1">
      <alignment vertical="center"/>
      <protection locked="0"/>
    </xf>
    <xf numFmtId="0" fontId="9" fillId="3" borderId="5" xfId="0" applyFont="1" applyFill="1" applyBorder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0" fontId="10" fillId="0" borderId="0" xfId="0" applyFont="1"/>
    <xf numFmtId="0" fontId="22" fillId="0" borderId="0" xfId="0" applyFont="1"/>
    <xf numFmtId="0" fontId="14" fillId="7" borderId="8" xfId="0" applyFont="1" applyFill="1" applyBorder="1"/>
    <xf numFmtId="0" fontId="15" fillId="7" borderId="9" xfId="0" applyFont="1" applyFill="1" applyBorder="1"/>
    <xf numFmtId="0" fontId="15" fillId="7" borderId="16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49" fontId="5" fillId="4" borderId="8" xfId="0" applyNumberFormat="1" applyFont="1" applyFill="1" applyBorder="1" applyAlignment="1">
      <alignment horizontal="center"/>
    </xf>
    <xf numFmtId="49" fontId="6" fillId="4" borderId="9" xfId="0" applyNumberFormat="1" applyFont="1" applyFill="1" applyBorder="1" applyAlignment="1">
      <alignment horizontal="center"/>
    </xf>
    <xf numFmtId="0" fontId="6" fillId="4" borderId="16" xfId="0" applyFont="1" applyFill="1" applyBorder="1" applyAlignment="1">
      <alignment horizontal="center"/>
    </xf>
    <xf numFmtId="49" fontId="5" fillId="0" borderId="13" xfId="0" applyNumberFormat="1" applyFont="1" applyBorder="1" applyAlignment="1">
      <alignment horizontal="center"/>
    </xf>
    <xf numFmtId="49" fontId="5" fillId="0" borderId="14" xfId="0" applyNumberFormat="1" applyFont="1" applyBorder="1" applyAlignment="1">
      <alignment horizontal="center"/>
    </xf>
    <xf numFmtId="166" fontId="5" fillId="0" borderId="5" xfId="0" applyNumberFormat="1" applyFont="1" applyBorder="1" applyAlignment="1">
      <alignment horizontal="center"/>
    </xf>
    <xf numFmtId="49" fontId="7" fillId="4" borderId="9" xfId="0" applyNumberFormat="1" applyFont="1" applyFill="1" applyBorder="1" applyAlignment="1">
      <alignment horizontal="center"/>
    </xf>
    <xf numFmtId="49" fontId="8" fillId="4" borderId="8" xfId="0" applyNumberFormat="1" applyFont="1" applyFill="1" applyBorder="1" applyAlignment="1">
      <alignment horizontal="center"/>
    </xf>
    <xf numFmtId="49" fontId="8" fillId="4" borderId="0" xfId="0" applyNumberFormat="1" applyFont="1" applyFill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6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center"/>
    </xf>
    <xf numFmtId="49" fontId="5" fillId="4" borderId="2" xfId="0" applyNumberFormat="1" applyFont="1" applyFill="1" applyBorder="1" applyAlignment="1">
      <alignment horizontal="center"/>
    </xf>
    <xf numFmtId="49" fontId="5" fillId="4" borderId="3" xfId="0" applyNumberFormat="1" applyFont="1" applyFill="1" applyBorder="1" applyAlignment="1">
      <alignment horizontal="center"/>
    </xf>
    <xf numFmtId="166" fontId="5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/>
    <xf numFmtId="49" fontId="5" fillId="0" borderId="8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5" borderId="8" xfId="0" applyFont="1" applyFill="1" applyBorder="1"/>
    <xf numFmtId="0" fontId="0" fillId="5" borderId="9" xfId="0" applyFill="1" applyBorder="1"/>
    <xf numFmtId="0" fontId="9" fillId="5" borderId="1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13" fillId="8" borderId="18" xfId="0" quotePrefix="1" applyFont="1" applyFill="1" applyBorder="1" applyAlignment="1">
      <alignment horizontal="right"/>
    </xf>
    <xf numFmtId="49" fontId="20" fillId="8" borderId="19" xfId="0" quotePrefix="1" applyNumberFormat="1" applyFont="1" applyFill="1" applyBorder="1" applyAlignment="1">
      <alignment horizontal="center"/>
    </xf>
    <xf numFmtId="166" fontId="9" fillId="4" borderId="20" xfId="0" applyNumberFormat="1" applyFont="1" applyFill="1" applyBorder="1" applyAlignment="1">
      <alignment horizontal="center"/>
    </xf>
    <xf numFmtId="1" fontId="21" fillId="0" borderId="0" xfId="0" applyNumberFormat="1" applyFont="1" applyAlignment="1">
      <alignment horizontal="center"/>
    </xf>
    <xf numFmtId="166" fontId="9" fillId="8" borderId="21" xfId="0" applyNumberFormat="1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3" fillId="8" borderId="22" xfId="0" quotePrefix="1" applyFont="1" applyFill="1" applyBorder="1" applyAlignment="1">
      <alignment horizontal="right"/>
    </xf>
    <xf numFmtId="49" fontId="20" fillId="8" borderId="23" xfId="0" quotePrefix="1" applyNumberFormat="1" applyFont="1" applyFill="1" applyBorder="1" applyAlignment="1">
      <alignment horizontal="center"/>
    </xf>
    <xf numFmtId="166" fontId="9" fillId="4" borderId="24" xfId="0" applyNumberFormat="1" applyFont="1" applyFill="1" applyBorder="1" applyAlignment="1">
      <alignment horizontal="center"/>
    </xf>
    <xf numFmtId="166" fontId="9" fillId="8" borderId="25" xfId="0" applyNumberFormat="1" applyFont="1" applyFill="1" applyBorder="1" applyAlignment="1">
      <alignment horizontal="center"/>
    </xf>
    <xf numFmtId="0" fontId="13" fillId="6" borderId="18" xfId="0" quotePrefix="1" applyFont="1" applyFill="1" applyBorder="1" applyAlignment="1">
      <alignment horizontal="right"/>
    </xf>
    <xf numFmtId="49" fontId="20" fillId="6" borderId="19" xfId="0" quotePrefix="1" applyNumberFormat="1" applyFont="1" applyFill="1" applyBorder="1" applyAlignment="1">
      <alignment horizontal="center"/>
    </xf>
    <xf numFmtId="0" fontId="13" fillId="6" borderId="22" xfId="0" quotePrefix="1" applyFont="1" applyFill="1" applyBorder="1" applyAlignment="1">
      <alignment horizontal="right"/>
    </xf>
    <xf numFmtId="49" fontId="20" fillId="6" borderId="23" xfId="0" quotePrefix="1" applyNumberFormat="1" applyFont="1" applyFill="1" applyBorder="1" applyAlignment="1">
      <alignment horizontal="center"/>
    </xf>
    <xf numFmtId="0" fontId="23" fillId="0" borderId="0" xfId="0" applyFont="1"/>
    <xf numFmtId="0" fontId="4" fillId="0" borderId="0" xfId="0" applyFont="1" applyAlignment="1">
      <alignment horizontal="center"/>
    </xf>
    <xf numFmtId="0" fontId="4" fillId="0" borderId="0" xfId="0" applyFont="1"/>
    <xf numFmtId="49" fontId="0" fillId="0" borderId="0" xfId="0" applyNumberFormat="1" applyAlignment="1">
      <alignment horizontal="center"/>
    </xf>
    <xf numFmtId="49" fontId="6" fillId="0" borderId="9" xfId="0" applyNumberFormat="1" applyFont="1" applyBorder="1" applyAlignment="1">
      <alignment horizontal="center"/>
    </xf>
    <xf numFmtId="0" fontId="15" fillId="9" borderId="9" xfId="0" applyFont="1" applyFill="1" applyBorder="1"/>
    <xf numFmtId="0" fontId="15" fillId="9" borderId="16" xfId="0" applyFont="1" applyFill="1" applyBorder="1" applyAlignment="1">
      <alignment horizontal="center"/>
    </xf>
    <xf numFmtId="0" fontId="25" fillId="0" borderId="0" xfId="0" applyFont="1"/>
    <xf numFmtId="0" fontId="25" fillId="0" borderId="0" xfId="0" applyFont="1" applyAlignment="1">
      <alignment horizontal="center"/>
    </xf>
    <xf numFmtId="0" fontId="9" fillId="0" borderId="0" xfId="0" applyFont="1"/>
    <xf numFmtId="49" fontId="5" fillId="0" borderId="0" xfId="0" applyNumberFormat="1" applyFont="1" applyAlignment="1">
      <alignment horizontal="center"/>
    </xf>
    <xf numFmtId="49" fontId="5" fillId="4" borderId="0" xfId="0" applyNumberFormat="1" applyFont="1" applyFill="1" applyAlignment="1">
      <alignment horizontal="center"/>
    </xf>
    <xf numFmtId="49" fontId="8" fillId="0" borderId="0" xfId="0" applyNumberFormat="1" applyFont="1" applyAlignment="1">
      <alignment horizontal="center"/>
    </xf>
    <xf numFmtId="49" fontId="8" fillId="4" borderId="6" xfId="0" applyNumberFormat="1" applyFont="1" applyFill="1" applyBorder="1" applyAlignment="1">
      <alignment horizontal="center"/>
    </xf>
    <xf numFmtId="49" fontId="6" fillId="0" borderId="13" xfId="0" applyNumberFormat="1" applyFont="1" applyBorder="1" applyAlignment="1">
      <alignment horizontal="center"/>
    </xf>
    <xf numFmtId="49" fontId="6" fillId="0" borderId="14" xfId="0" applyNumberFormat="1" applyFont="1" applyBorder="1" applyAlignment="1">
      <alignment horizontal="center"/>
    </xf>
    <xf numFmtId="0" fontId="11" fillId="0" borderId="0" xfId="0" applyFont="1"/>
    <xf numFmtId="0" fontId="15" fillId="10" borderId="9" xfId="0" applyFont="1" applyFill="1" applyBorder="1"/>
    <xf numFmtId="0" fontId="15" fillId="10" borderId="16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1" fontId="9" fillId="4" borderId="26" xfId="0" applyNumberFormat="1" applyFont="1" applyFill="1" applyBorder="1" applyAlignment="1">
      <alignment horizontal="center"/>
    </xf>
    <xf numFmtId="1" fontId="9" fillId="4" borderId="27" xfId="0" applyNumberFormat="1" applyFont="1" applyFill="1" applyBorder="1" applyAlignment="1">
      <alignment horizontal="center"/>
    </xf>
    <xf numFmtId="49" fontId="6" fillId="0" borderId="8" xfId="0" applyNumberFormat="1" applyFont="1" applyBorder="1" applyAlignment="1">
      <alignment horizontal="left"/>
    </xf>
    <xf numFmtId="0" fontId="9" fillId="3" borderId="15" xfId="0" applyFont="1" applyFill="1" applyBorder="1" applyAlignment="1" applyProtection="1">
      <alignment horizontal="center"/>
      <protection locked="0"/>
    </xf>
    <xf numFmtId="0" fontId="27" fillId="0" borderId="0" xfId="0" applyFont="1"/>
    <xf numFmtId="0" fontId="16" fillId="11" borderId="0" xfId="0" applyFont="1" applyFill="1"/>
    <xf numFmtId="0" fontId="0" fillId="11" borderId="0" xfId="0" applyFill="1"/>
    <xf numFmtId="0" fontId="9" fillId="11" borderId="0" xfId="0" applyFont="1" applyFill="1"/>
    <xf numFmtId="14" fontId="0" fillId="11" borderId="0" xfId="0" applyNumberFormat="1" applyFill="1"/>
    <xf numFmtId="0" fontId="0" fillId="12" borderId="0" xfId="0" applyFill="1"/>
    <xf numFmtId="0" fontId="0" fillId="13" borderId="0" xfId="0" applyFill="1"/>
    <xf numFmtId="14" fontId="0" fillId="13" borderId="0" xfId="0" applyNumberFormat="1" applyFill="1"/>
    <xf numFmtId="0" fontId="4" fillId="13" borderId="0" xfId="0" applyFont="1" applyFill="1"/>
    <xf numFmtId="0" fontId="34" fillId="0" borderId="0" xfId="0" applyFont="1"/>
    <xf numFmtId="0" fontId="35" fillId="9" borderId="8" xfId="0" applyFont="1" applyFill="1" applyBorder="1"/>
    <xf numFmtId="0" fontId="0" fillId="14" borderId="0" xfId="0" applyFill="1"/>
    <xf numFmtId="17" fontId="0" fillId="0" borderId="0" xfId="0" applyNumberFormat="1"/>
    <xf numFmtId="0" fontId="4" fillId="0" borderId="0" xfId="25"/>
    <xf numFmtId="0" fontId="13" fillId="0" borderId="0" xfId="25" applyFont="1"/>
    <xf numFmtId="49" fontId="6" fillId="0" borderId="6" xfId="0" applyNumberFormat="1" applyFont="1" applyBorder="1" applyAlignment="1">
      <alignment horizontal="left"/>
    </xf>
    <xf numFmtId="0" fontId="50" fillId="10" borderId="8" xfId="0" applyFont="1" applyFill="1" applyBorder="1"/>
    <xf numFmtId="0" fontId="28" fillId="0" borderId="0" xfId="0" applyFont="1" applyAlignment="1">
      <alignment horizontal="center" vertical="center"/>
    </xf>
    <xf numFmtId="0" fontId="4" fillId="14" borderId="0" xfId="0" applyFont="1" applyFill="1"/>
    <xf numFmtId="0" fontId="51" fillId="0" borderId="0" xfId="0" applyFont="1"/>
    <xf numFmtId="0" fontId="28" fillId="0" borderId="0" xfId="0" applyFont="1" applyAlignment="1">
      <alignment horizontal="left" vertical="center"/>
    </xf>
    <xf numFmtId="0" fontId="58" fillId="17" borderId="8" xfId="0" applyFont="1" applyFill="1" applyBorder="1" applyAlignment="1">
      <alignment horizontal="center"/>
    </xf>
    <xf numFmtId="0" fontId="58" fillId="0" borderId="22" xfId="0" applyFont="1" applyBorder="1" applyAlignment="1">
      <alignment horizontal="center"/>
    </xf>
    <xf numFmtId="0" fontId="58" fillId="17" borderId="6" xfId="0" applyFont="1" applyFill="1" applyBorder="1" applyAlignment="1">
      <alignment horizontal="center"/>
    </xf>
    <xf numFmtId="0" fontId="59" fillId="17" borderId="2" xfId="0" applyFont="1" applyFill="1" applyBorder="1" applyAlignment="1">
      <alignment horizontal="center" vertical="center"/>
    </xf>
    <xf numFmtId="0" fontId="60" fillId="0" borderId="0" xfId="25" applyFont="1" applyAlignment="1">
      <alignment horizontal="center"/>
    </xf>
    <xf numFmtId="0" fontId="61" fillId="19" borderId="2" xfId="25" applyFont="1" applyFill="1" applyBorder="1" applyAlignment="1">
      <alignment horizontal="center" vertical="center" wrapText="1"/>
    </xf>
    <xf numFmtId="0" fontId="61" fillId="19" borderId="17" xfId="25" applyFont="1" applyFill="1" applyBorder="1" applyAlignment="1">
      <alignment horizontal="center" vertical="center" wrapText="1"/>
    </xf>
    <xf numFmtId="167" fontId="60" fillId="19" borderId="6" xfId="25" applyNumberFormat="1" applyFont="1" applyFill="1" applyBorder="1" applyAlignment="1">
      <alignment horizontal="center"/>
    </xf>
    <xf numFmtId="167" fontId="60" fillId="19" borderId="0" xfId="25" applyNumberFormat="1" applyFont="1" applyFill="1" applyBorder="1" applyAlignment="1">
      <alignment horizontal="center"/>
    </xf>
    <xf numFmtId="167" fontId="60" fillId="19" borderId="11" xfId="25" applyNumberFormat="1" applyFont="1" applyFill="1" applyBorder="1" applyAlignment="1">
      <alignment horizontal="center"/>
    </xf>
    <xf numFmtId="167" fontId="60" fillId="0" borderId="6" xfId="25" applyNumberFormat="1" applyFont="1" applyFill="1" applyBorder="1" applyAlignment="1">
      <alignment horizontal="center"/>
    </xf>
    <xf numFmtId="167" fontId="60" fillId="0" borderId="0" xfId="25" applyNumberFormat="1" applyFont="1" applyFill="1" applyBorder="1" applyAlignment="1">
      <alignment horizontal="center"/>
    </xf>
    <xf numFmtId="167" fontId="60" fillId="0" borderId="11" xfId="25" applyNumberFormat="1" applyFont="1" applyFill="1" applyBorder="1" applyAlignment="1">
      <alignment horizontal="center"/>
    </xf>
    <xf numFmtId="167" fontId="60" fillId="0" borderId="13" xfId="25" applyNumberFormat="1" applyFont="1" applyFill="1" applyBorder="1" applyAlignment="1">
      <alignment horizontal="center"/>
    </xf>
    <xf numFmtId="167" fontId="60" fillId="0" borderId="14" xfId="25" applyNumberFormat="1" applyFont="1" applyFill="1" applyBorder="1" applyAlignment="1">
      <alignment horizontal="center"/>
    </xf>
    <xf numFmtId="167" fontId="60" fillId="0" borderId="15" xfId="25" applyNumberFormat="1" applyFont="1" applyFill="1" applyBorder="1" applyAlignment="1">
      <alignment horizontal="center"/>
    </xf>
    <xf numFmtId="0" fontId="60" fillId="0" borderId="0" xfId="25" applyFont="1"/>
    <xf numFmtId="1" fontId="57" fillId="17" borderId="3" xfId="0" applyNumberFormat="1" applyFont="1" applyFill="1" applyBorder="1" applyAlignment="1">
      <alignment horizontal="center" vertical="center"/>
    </xf>
    <xf numFmtId="168" fontId="57" fillId="17" borderId="4" xfId="0" applyNumberFormat="1" applyFont="1" applyFill="1" applyBorder="1" applyAlignment="1">
      <alignment horizontal="center" vertical="center"/>
    </xf>
    <xf numFmtId="0" fontId="61" fillId="20" borderId="17" xfId="25" applyFont="1" applyFill="1" applyBorder="1" applyAlignment="1">
      <alignment horizontal="center" vertical="center"/>
    </xf>
    <xf numFmtId="1" fontId="1" fillId="17" borderId="0" xfId="0" applyNumberFormat="1" applyFont="1" applyFill="1" applyBorder="1" applyAlignment="1">
      <alignment horizontal="center" vertical="center"/>
    </xf>
    <xf numFmtId="168" fontId="1" fillId="17" borderId="11" xfId="0" applyNumberFormat="1" applyFont="1" applyFill="1" applyBorder="1" applyAlignment="1">
      <alignment horizontal="center" vertical="center"/>
    </xf>
    <xf numFmtId="167" fontId="61" fillId="20" borderId="10" xfId="25" applyNumberFormat="1" applyFont="1" applyFill="1" applyBorder="1" applyAlignment="1">
      <alignment horizontal="center"/>
    </xf>
    <xf numFmtId="0" fontId="1" fillId="0" borderId="23" xfId="0" applyFont="1" applyBorder="1" applyAlignment="1">
      <alignment horizontal="center"/>
    </xf>
    <xf numFmtId="168" fontId="1" fillId="0" borderId="24" xfId="0" applyNumberFormat="1" applyFont="1" applyBorder="1" applyAlignment="1">
      <alignment horizontal="center"/>
    </xf>
    <xf numFmtId="167" fontId="61" fillId="21" borderId="10" xfId="25" applyNumberFormat="1" applyFont="1" applyFill="1" applyBorder="1" applyAlignment="1">
      <alignment horizontal="center"/>
    </xf>
    <xf numFmtId="1" fontId="1" fillId="17" borderId="9" xfId="0" applyNumberFormat="1" applyFont="1" applyFill="1" applyBorder="1" applyAlignment="1">
      <alignment horizontal="center" vertical="center"/>
    </xf>
    <xf numFmtId="168" fontId="1" fillId="17" borderId="1" xfId="0" applyNumberFormat="1" applyFont="1" applyFill="1" applyBorder="1" applyAlignment="1">
      <alignment horizontal="center" vertical="center"/>
    </xf>
    <xf numFmtId="165" fontId="1" fillId="18" borderId="18" xfId="0" applyNumberFormat="1" applyFont="1" applyFill="1" applyBorder="1" applyAlignment="1">
      <alignment horizontal="center" vertical="center"/>
    </xf>
    <xf numFmtId="1" fontId="1" fillId="18" borderId="19" xfId="0" applyNumberFormat="1" applyFont="1" applyFill="1" applyBorder="1" applyAlignment="1">
      <alignment horizontal="center" vertical="center"/>
    </xf>
    <xf numFmtId="168" fontId="1" fillId="18" borderId="20" xfId="0" applyNumberFormat="1" applyFont="1" applyFill="1" applyBorder="1" applyAlignment="1">
      <alignment horizontal="center" vertical="center"/>
    </xf>
    <xf numFmtId="2" fontId="1" fillId="0" borderId="24" xfId="0" applyNumberFormat="1" applyFont="1" applyBorder="1" applyAlignment="1">
      <alignment horizontal="center"/>
    </xf>
    <xf numFmtId="2" fontId="1" fillId="17" borderId="1" xfId="0" applyNumberFormat="1" applyFont="1" applyFill="1" applyBorder="1" applyAlignment="1">
      <alignment horizontal="center" vertical="center"/>
    </xf>
    <xf numFmtId="167" fontId="61" fillId="21" borderId="12" xfId="25" applyNumberFormat="1" applyFont="1" applyFill="1" applyBorder="1" applyAlignment="1">
      <alignment horizontal="center"/>
    </xf>
    <xf numFmtId="0" fontId="61" fillId="24" borderId="2" xfId="25" applyFont="1" applyFill="1" applyBorder="1" applyAlignment="1">
      <alignment horizontal="center" wrapText="1"/>
    </xf>
    <xf numFmtId="0" fontId="61" fillId="16" borderId="3" xfId="25" applyFont="1" applyFill="1" applyBorder="1" applyAlignment="1">
      <alignment horizontal="center" wrapText="1"/>
    </xf>
    <xf numFmtId="0" fontId="61" fillId="22" borderId="4" xfId="25" applyFont="1" applyFill="1" applyBorder="1" applyAlignment="1">
      <alignment horizontal="center" wrapText="1"/>
    </xf>
    <xf numFmtId="0" fontId="60" fillId="25" borderId="6" xfId="25" applyFont="1" applyFill="1" applyBorder="1" applyAlignment="1">
      <alignment horizontal="center"/>
    </xf>
    <xf numFmtId="0" fontId="60" fillId="15" borderId="0" xfId="25" applyFont="1" applyFill="1" applyBorder="1" applyAlignment="1">
      <alignment horizontal="center"/>
    </xf>
    <xf numFmtId="0" fontId="60" fillId="23" borderId="11" xfId="25" applyFont="1" applyFill="1" applyBorder="1" applyAlignment="1">
      <alignment horizontal="center"/>
    </xf>
    <xf numFmtId="0" fontId="60" fillId="25" borderId="13" xfId="25" applyFont="1" applyFill="1" applyBorder="1" applyAlignment="1">
      <alignment horizontal="center"/>
    </xf>
    <xf numFmtId="0" fontId="60" fillId="15" borderId="14" xfId="25" applyFont="1" applyFill="1" applyBorder="1" applyAlignment="1">
      <alignment horizontal="center"/>
    </xf>
    <xf numFmtId="0" fontId="60" fillId="23" borderId="15" xfId="25" applyFont="1" applyFill="1" applyBorder="1" applyAlignment="1">
      <alignment horizontal="center"/>
    </xf>
    <xf numFmtId="0" fontId="61" fillId="26" borderId="3" xfId="25" applyFont="1" applyFill="1" applyBorder="1" applyAlignment="1">
      <alignment horizontal="center" wrapText="1"/>
    </xf>
    <xf numFmtId="167" fontId="60" fillId="28" borderId="6" xfId="25" applyNumberFormat="1" applyFont="1" applyFill="1" applyBorder="1" applyAlignment="1">
      <alignment horizontal="center"/>
    </xf>
    <xf numFmtId="167" fontId="60" fillId="28" borderId="0" xfId="25" applyNumberFormat="1" applyFont="1" applyFill="1" applyBorder="1" applyAlignment="1">
      <alignment horizontal="center"/>
    </xf>
    <xf numFmtId="167" fontId="60" fillId="28" borderId="11" xfId="25" applyNumberFormat="1" applyFont="1" applyFill="1" applyBorder="1" applyAlignment="1">
      <alignment horizontal="center"/>
    </xf>
    <xf numFmtId="0" fontId="58" fillId="0" borderId="29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168" fontId="1" fillId="0" borderId="31" xfId="0" applyNumberFormat="1" applyFont="1" applyBorder="1" applyAlignment="1">
      <alignment horizontal="center"/>
    </xf>
    <xf numFmtId="167" fontId="61" fillId="20" borderId="7" xfId="25" applyNumberFormat="1" applyFont="1" applyFill="1" applyBorder="1" applyAlignment="1">
      <alignment horizontal="center"/>
    </xf>
    <xf numFmtId="167" fontId="60" fillId="28" borderId="8" xfId="25" applyNumberFormat="1" applyFont="1" applyFill="1" applyBorder="1" applyAlignment="1">
      <alignment horizontal="center"/>
    </xf>
    <xf numFmtId="167" fontId="60" fillId="28" borderId="9" xfId="25" applyNumberFormat="1" applyFont="1" applyFill="1" applyBorder="1" applyAlignment="1">
      <alignment horizontal="center"/>
    </xf>
    <xf numFmtId="167" fontId="60" fillId="28" borderId="1" xfId="25" applyNumberFormat="1" applyFont="1" applyFill="1" applyBorder="1" applyAlignment="1">
      <alignment horizontal="center"/>
    </xf>
    <xf numFmtId="0" fontId="60" fillId="25" borderId="8" xfId="25" applyFont="1" applyFill="1" applyBorder="1" applyAlignment="1">
      <alignment horizontal="center"/>
    </xf>
    <xf numFmtId="0" fontId="60" fillId="15" borderId="9" xfId="25" applyFont="1" applyFill="1" applyBorder="1" applyAlignment="1">
      <alignment horizontal="center"/>
    </xf>
    <xf numFmtId="0" fontId="60" fillId="23" borderId="1" xfId="25" applyFont="1" applyFill="1" applyBorder="1" applyAlignment="1">
      <alignment horizontal="center"/>
    </xf>
    <xf numFmtId="0" fontId="13" fillId="0" borderId="9" xfId="25" applyFont="1" applyBorder="1"/>
    <xf numFmtId="0" fontId="4" fillId="0" borderId="9" xfId="25" applyBorder="1"/>
    <xf numFmtId="0" fontId="13" fillId="0" borderId="14" xfId="25" applyFont="1" applyBorder="1"/>
    <xf numFmtId="0" fontId="4" fillId="0" borderId="14" xfId="25" applyBorder="1"/>
    <xf numFmtId="0" fontId="4" fillId="14" borderId="9" xfId="25" applyFill="1" applyBorder="1"/>
    <xf numFmtId="0" fontId="4" fillId="14" borderId="1" xfId="25" applyFill="1" applyBorder="1"/>
    <xf numFmtId="0" fontId="4" fillId="14" borderId="14" xfId="25" applyFill="1" applyBorder="1"/>
    <xf numFmtId="0" fontId="4" fillId="14" borderId="15" xfId="25" applyFill="1" applyBorder="1"/>
    <xf numFmtId="0" fontId="60" fillId="14" borderId="0" xfId="25" applyFont="1" applyFill="1" applyAlignment="1">
      <alignment horizontal="center"/>
    </xf>
    <xf numFmtId="0" fontId="4" fillId="14" borderId="0" xfId="25" applyFill="1"/>
    <xf numFmtId="0" fontId="60" fillId="14" borderId="0" xfId="25" applyFont="1" applyFill="1"/>
    <xf numFmtId="0" fontId="36" fillId="29" borderId="9" xfId="25" applyFont="1" applyFill="1" applyBorder="1"/>
    <xf numFmtId="0" fontId="36" fillId="29" borderId="1" xfId="25" applyFont="1" applyFill="1" applyBorder="1"/>
    <xf numFmtId="0" fontId="4" fillId="29" borderId="0" xfId="25" applyFill="1" applyBorder="1"/>
    <xf numFmtId="0" fontId="4" fillId="29" borderId="11" xfId="25" applyFill="1" applyBorder="1"/>
    <xf numFmtId="0" fontId="13" fillId="29" borderId="14" xfId="25" applyFont="1" applyFill="1" applyBorder="1"/>
    <xf numFmtId="0" fontId="4" fillId="29" borderId="14" xfId="25" applyFill="1" applyBorder="1"/>
    <xf numFmtId="0" fontId="4" fillId="29" borderId="15" xfId="25" applyFill="1" applyBorder="1"/>
    <xf numFmtId="0" fontId="13" fillId="14" borderId="0" xfId="25" applyFont="1" applyFill="1"/>
    <xf numFmtId="0" fontId="61" fillId="0" borderId="2" xfId="25" applyFont="1" applyBorder="1" applyAlignment="1">
      <alignment horizontal="right" vertical="center"/>
    </xf>
    <xf numFmtId="0" fontId="60" fillId="14" borderId="9" xfId="25" applyFont="1" applyFill="1" applyBorder="1" applyAlignment="1">
      <alignment horizontal="center"/>
    </xf>
    <xf numFmtId="0" fontId="61" fillId="14" borderId="9" xfId="25" applyFont="1" applyFill="1" applyBorder="1" applyAlignment="1">
      <alignment horizontal="center"/>
    </xf>
    <xf numFmtId="0" fontId="60" fillId="14" borderId="1" xfId="25" applyFont="1" applyFill="1" applyBorder="1" applyAlignment="1">
      <alignment horizontal="center"/>
    </xf>
    <xf numFmtId="0" fontId="61" fillId="14" borderId="13" xfId="25" applyFont="1" applyFill="1" applyBorder="1" applyAlignment="1">
      <alignment horizontal="center"/>
    </xf>
    <xf numFmtId="0" fontId="61" fillId="14" borderId="14" xfId="25" applyFont="1" applyFill="1" applyBorder="1" applyAlignment="1">
      <alignment horizontal="center"/>
    </xf>
    <xf numFmtId="0" fontId="61" fillId="14" borderId="15" xfId="25" applyFont="1" applyFill="1" applyBorder="1" applyAlignment="1">
      <alignment horizontal="center"/>
    </xf>
    <xf numFmtId="0" fontId="38" fillId="0" borderId="15" xfId="25" applyFont="1" applyFill="1" applyBorder="1" applyAlignment="1">
      <alignment horizontal="center" vertical="top" wrapText="1"/>
    </xf>
    <xf numFmtId="0" fontId="37" fillId="0" borderId="15" xfId="25" applyFont="1" applyFill="1" applyBorder="1" applyAlignment="1">
      <alignment horizontal="center" vertical="top" wrapText="1"/>
    </xf>
    <xf numFmtId="0" fontId="67" fillId="0" borderId="15" xfId="25" applyFont="1" applyFill="1" applyBorder="1" applyAlignment="1">
      <alignment vertical="top" wrapText="1"/>
    </xf>
    <xf numFmtId="16" fontId="37" fillId="0" borderId="15" xfId="25" quotePrefix="1" applyNumberFormat="1" applyFont="1" applyFill="1" applyBorder="1" applyAlignment="1">
      <alignment horizontal="center" vertical="top" wrapText="1"/>
    </xf>
    <xf numFmtId="17" fontId="37" fillId="0" borderId="15" xfId="25" quotePrefix="1" applyNumberFormat="1" applyFont="1" applyFill="1" applyBorder="1" applyAlignment="1">
      <alignment horizontal="center" vertical="top" wrapText="1"/>
    </xf>
    <xf numFmtId="0" fontId="37" fillId="0" borderId="4" xfId="25" applyFont="1" applyFill="1" applyBorder="1" applyAlignment="1">
      <alignment horizontal="center" vertical="top" wrapText="1"/>
    </xf>
    <xf numFmtId="0" fontId="37" fillId="0" borderId="4" xfId="25" applyFont="1" applyFill="1" applyBorder="1" applyAlignment="1">
      <alignment vertical="top" wrapText="1"/>
    </xf>
    <xf numFmtId="17" fontId="37" fillId="0" borderId="15" xfId="25" applyNumberFormat="1" applyFont="1" applyFill="1" applyBorder="1" applyAlignment="1">
      <alignment horizontal="center" vertical="top" wrapText="1"/>
    </xf>
    <xf numFmtId="0" fontId="37" fillId="0" borderId="15" xfId="25" applyFont="1" applyFill="1" applyBorder="1" applyAlignment="1">
      <alignment vertical="top" wrapText="1"/>
    </xf>
    <xf numFmtId="0" fontId="70" fillId="4" borderId="1" xfId="0" applyFont="1" applyFill="1" applyBorder="1" applyAlignment="1">
      <alignment horizontal="center"/>
    </xf>
    <xf numFmtId="166" fontId="63" fillId="0" borderId="15" xfId="0" applyNumberFormat="1" applyFont="1" applyBorder="1" applyAlignment="1">
      <alignment horizontal="center"/>
    </xf>
    <xf numFmtId="49" fontId="70" fillId="4" borderId="9" xfId="0" applyNumberFormat="1" applyFont="1" applyFill="1" applyBorder="1" applyAlignment="1">
      <alignment horizontal="center"/>
    </xf>
    <xf numFmtId="49" fontId="63" fillId="0" borderId="14" xfId="0" applyNumberFormat="1" applyFont="1" applyBorder="1" applyAlignment="1">
      <alignment horizontal="center"/>
    </xf>
    <xf numFmtId="0" fontId="71" fillId="9" borderId="9" xfId="0" applyFont="1" applyFill="1" applyBorder="1" applyAlignment="1">
      <alignment horizontal="center" vertical="center"/>
    </xf>
    <xf numFmtId="0" fontId="71" fillId="9" borderId="16" xfId="0" applyFont="1" applyFill="1" applyBorder="1" applyAlignment="1">
      <alignment horizontal="center"/>
    </xf>
    <xf numFmtId="0" fontId="63" fillId="3" borderId="5" xfId="0" applyFont="1" applyFill="1" applyBorder="1" applyAlignment="1" applyProtection="1">
      <alignment horizontal="center" vertical="center"/>
      <protection locked="0"/>
    </xf>
    <xf numFmtId="165" fontId="62" fillId="27" borderId="7" xfId="35" applyNumberFormat="1" applyFont="1" applyFill="1" applyBorder="1" applyAlignment="1" applyProtection="1">
      <alignment horizontal="center"/>
      <protection locked="0"/>
    </xf>
    <xf numFmtId="165" fontId="62" fillId="27" borderId="10" xfId="35" applyNumberFormat="1" applyFont="1" applyFill="1" applyBorder="1" applyAlignment="1" applyProtection="1">
      <alignment horizontal="center"/>
      <protection locked="0"/>
    </xf>
    <xf numFmtId="0" fontId="62" fillId="27" borderId="10" xfId="35" applyFont="1" applyFill="1" applyBorder="1" applyAlignment="1" applyProtection="1">
      <alignment horizontal="center"/>
      <protection locked="0"/>
    </xf>
    <xf numFmtId="0" fontId="62" fillId="27" borderId="7" xfId="35" applyFont="1" applyFill="1" applyBorder="1" applyAlignment="1" applyProtection="1">
      <alignment horizontal="center"/>
      <protection locked="0"/>
    </xf>
    <xf numFmtId="165" fontId="62" fillId="27" borderId="12" xfId="35" applyNumberFormat="1" applyFont="1" applyFill="1" applyBorder="1" applyAlignment="1" applyProtection="1">
      <alignment horizontal="center"/>
      <protection locked="0"/>
    </xf>
    <xf numFmtId="0" fontId="60" fillId="30" borderId="0" xfId="25" applyFont="1" applyFill="1"/>
    <xf numFmtId="0" fontId="60" fillId="30" borderId="0" xfId="25" applyFont="1" applyFill="1" applyAlignment="1">
      <alignment horizontal="center"/>
    </xf>
    <xf numFmtId="0" fontId="4" fillId="30" borderId="0" xfId="25" applyFill="1"/>
    <xf numFmtId="0" fontId="13" fillId="30" borderId="0" xfId="25" applyFont="1" applyFill="1"/>
    <xf numFmtId="0" fontId="31" fillId="30" borderId="0" xfId="25" applyFont="1" applyFill="1" applyBorder="1" applyAlignment="1">
      <alignment vertical="center" wrapText="1"/>
    </xf>
    <xf numFmtId="0" fontId="31" fillId="30" borderId="0" xfId="25" applyFont="1" applyFill="1" applyBorder="1" applyAlignment="1">
      <alignment vertical="center"/>
    </xf>
    <xf numFmtId="0" fontId="72" fillId="14" borderId="8" xfId="25" applyFont="1" applyFill="1" applyBorder="1" applyAlignment="1">
      <alignment vertical="center"/>
    </xf>
    <xf numFmtId="0" fontId="74" fillId="14" borderId="6" xfId="25" applyFont="1" applyFill="1" applyBorder="1" applyAlignment="1">
      <alignment vertical="center"/>
    </xf>
    <xf numFmtId="0" fontId="70" fillId="14" borderId="6" xfId="25" applyFont="1" applyFill="1" applyBorder="1" applyAlignment="1">
      <alignment vertical="center"/>
    </xf>
    <xf numFmtId="0" fontId="72" fillId="14" borderId="6" xfId="25" applyFont="1" applyFill="1" applyBorder="1" applyAlignment="1">
      <alignment vertical="center"/>
    </xf>
    <xf numFmtId="0" fontId="74" fillId="14" borderId="13" xfId="25" applyFont="1" applyFill="1" applyBorder="1" applyAlignment="1">
      <alignment vertical="center"/>
    </xf>
    <xf numFmtId="0" fontId="76" fillId="14" borderId="1" xfId="25" applyFont="1" applyFill="1" applyBorder="1" applyAlignment="1">
      <alignment vertical="center"/>
    </xf>
    <xf numFmtId="0" fontId="76" fillId="14" borderId="11" xfId="25" applyFont="1" applyFill="1" applyBorder="1" applyAlignment="1">
      <alignment vertical="center"/>
    </xf>
    <xf numFmtId="0" fontId="76" fillId="14" borderId="15" xfId="25" applyFont="1" applyFill="1" applyBorder="1" applyAlignment="1">
      <alignment vertical="center"/>
    </xf>
    <xf numFmtId="0" fontId="13" fillId="0" borderId="0" xfId="25" applyFont="1" applyFill="1" applyBorder="1" applyAlignment="1">
      <alignment vertical="center"/>
    </xf>
    <xf numFmtId="0" fontId="4" fillId="0" borderId="0" xfId="25" applyFill="1" applyBorder="1" applyAlignment="1">
      <alignment vertical="center"/>
    </xf>
    <xf numFmtId="0" fontId="60" fillId="0" borderId="0" xfId="25" applyFont="1" applyFill="1" applyBorder="1" applyAlignment="1">
      <alignment horizontal="center" vertical="center"/>
    </xf>
    <xf numFmtId="0" fontId="4" fillId="0" borderId="0" xfId="25" applyFill="1" applyBorder="1"/>
    <xf numFmtId="0" fontId="60" fillId="0" borderId="0" xfId="25" applyFont="1" applyFill="1" applyBorder="1" applyAlignment="1">
      <alignment vertical="center"/>
    </xf>
    <xf numFmtId="0" fontId="36" fillId="29" borderId="0" xfId="25" applyFont="1" applyFill="1" applyBorder="1" applyAlignment="1"/>
    <xf numFmtId="0" fontId="36" fillId="29" borderId="8" xfId="25" applyFont="1" applyFill="1" applyBorder="1" applyAlignment="1"/>
    <xf numFmtId="0" fontId="36" fillId="29" borderId="9" xfId="25" applyFont="1" applyFill="1" applyBorder="1" applyAlignment="1"/>
    <xf numFmtId="0" fontId="36" fillId="29" borderId="6" xfId="25" applyFont="1" applyFill="1" applyBorder="1" applyAlignment="1"/>
    <xf numFmtId="0" fontId="68" fillId="29" borderId="13" xfId="25" applyFont="1" applyFill="1" applyBorder="1" applyAlignment="1"/>
    <xf numFmtId="0" fontId="68" fillId="29" borderId="14" xfId="25" applyFont="1" applyFill="1" applyBorder="1" applyAlignment="1"/>
    <xf numFmtId="0" fontId="44" fillId="14" borderId="0" xfId="25" applyFont="1" applyFill="1"/>
    <xf numFmtId="0" fontId="46" fillId="14" borderId="0" xfId="25" applyFont="1" applyFill="1"/>
    <xf numFmtId="0" fontId="38" fillId="14" borderId="15" xfId="25" applyFont="1" applyFill="1" applyBorder="1" applyAlignment="1">
      <alignment horizontal="center" vertical="top" wrapText="1"/>
    </xf>
    <xf numFmtId="0" fontId="37" fillId="14" borderId="15" xfId="25" applyFont="1" applyFill="1" applyBorder="1" applyAlignment="1">
      <alignment horizontal="center" vertical="top" wrapText="1"/>
    </xf>
    <xf numFmtId="16" fontId="37" fillId="14" borderId="12" xfId="25" applyNumberFormat="1" applyFont="1" applyFill="1" applyBorder="1" applyAlignment="1">
      <alignment horizontal="center" vertical="top" wrapText="1"/>
    </xf>
    <xf numFmtId="16" fontId="37" fillId="14" borderId="15" xfId="25" quotePrefix="1" applyNumberFormat="1" applyFont="1" applyFill="1" applyBorder="1" applyAlignment="1">
      <alignment horizontal="center" vertical="top" wrapText="1"/>
    </xf>
    <xf numFmtId="0" fontId="49" fillId="14" borderId="15" xfId="25" applyFont="1" applyFill="1" applyBorder="1" applyAlignment="1">
      <alignment vertical="top" wrapText="1"/>
    </xf>
    <xf numFmtId="17" fontId="37" fillId="14" borderId="12" xfId="25" applyNumberFormat="1" applyFont="1" applyFill="1" applyBorder="1" applyAlignment="1">
      <alignment horizontal="center" vertical="top" wrapText="1"/>
    </xf>
    <xf numFmtId="17" fontId="37" fillId="14" borderId="15" xfId="25" quotePrefix="1" applyNumberFormat="1" applyFont="1" applyFill="1" applyBorder="1" applyAlignment="1">
      <alignment horizontal="center" vertical="top" wrapText="1"/>
    </xf>
    <xf numFmtId="0" fontId="37" fillId="14" borderId="12" xfId="25" applyFont="1" applyFill="1" applyBorder="1" applyAlignment="1">
      <alignment horizontal="center" vertical="top" wrapText="1"/>
    </xf>
    <xf numFmtId="0" fontId="37" fillId="14" borderId="15" xfId="25" quotePrefix="1" applyFont="1" applyFill="1" applyBorder="1" applyAlignment="1">
      <alignment horizontal="center" vertical="top" wrapText="1"/>
    </xf>
    <xf numFmtId="0" fontId="37" fillId="14" borderId="11" xfId="25" applyFont="1" applyFill="1" applyBorder="1" applyAlignment="1">
      <alignment horizontal="center" vertical="top" wrapText="1"/>
    </xf>
    <xf numFmtId="17" fontId="37" fillId="14" borderId="11" xfId="25" quotePrefix="1" applyNumberFormat="1" applyFont="1" applyFill="1" applyBorder="1" applyAlignment="1">
      <alignment horizontal="center" vertical="top" wrapText="1"/>
    </xf>
    <xf numFmtId="0" fontId="49" fillId="14" borderId="11" xfId="25" applyFont="1" applyFill="1" applyBorder="1" applyAlignment="1">
      <alignment vertical="top" wrapText="1"/>
    </xf>
    <xf numFmtId="0" fontId="26" fillId="0" borderId="8" xfId="25" applyFont="1" applyBorder="1"/>
    <xf numFmtId="0" fontId="26" fillId="0" borderId="13" xfId="25" applyFont="1" applyBorder="1"/>
    <xf numFmtId="167" fontId="60" fillId="31" borderId="6" xfId="25" applyNumberFormat="1" applyFont="1" applyFill="1" applyBorder="1" applyAlignment="1">
      <alignment horizontal="center"/>
    </xf>
    <xf numFmtId="167" fontId="61" fillId="20" borderId="6" xfId="25" applyNumberFormat="1" applyFont="1" applyFill="1" applyBorder="1" applyAlignment="1">
      <alignment horizontal="center"/>
    </xf>
    <xf numFmtId="167" fontId="61" fillId="21" borderId="6" xfId="25" applyNumberFormat="1" applyFont="1" applyFill="1" applyBorder="1" applyAlignment="1">
      <alignment horizontal="center"/>
    </xf>
    <xf numFmtId="167" fontId="61" fillId="20" borderId="8" xfId="25" applyNumberFormat="1" applyFont="1" applyFill="1" applyBorder="1" applyAlignment="1">
      <alignment horizontal="center"/>
    </xf>
    <xf numFmtId="167" fontId="61" fillId="21" borderId="13" xfId="25" applyNumberFormat="1" applyFont="1" applyFill="1" applyBorder="1" applyAlignment="1">
      <alignment horizontal="center"/>
    </xf>
    <xf numFmtId="0" fontId="60" fillId="25" borderId="0" xfId="25" applyFont="1" applyFill="1" applyBorder="1" applyAlignment="1">
      <alignment horizontal="center"/>
    </xf>
    <xf numFmtId="0" fontId="60" fillId="25" borderId="9" xfId="25" applyFont="1" applyFill="1" applyBorder="1" applyAlignment="1">
      <alignment horizontal="center"/>
    </xf>
    <xf numFmtId="0" fontId="60" fillId="25" borderId="14" xfId="25" applyFont="1" applyFill="1" applyBorder="1" applyAlignment="1">
      <alignment horizontal="center"/>
    </xf>
    <xf numFmtId="0" fontId="61" fillId="19" borderId="8" xfId="25" applyFont="1" applyFill="1" applyBorder="1" applyAlignment="1">
      <alignment horizontal="center" vertical="center" wrapText="1"/>
    </xf>
    <xf numFmtId="0" fontId="61" fillId="19" borderId="7" xfId="25" applyFont="1" applyFill="1" applyBorder="1" applyAlignment="1">
      <alignment horizontal="center" vertical="center" wrapText="1"/>
    </xf>
    <xf numFmtId="167" fontId="60" fillId="31" borderId="0" xfId="25" applyNumberFormat="1" applyFont="1" applyFill="1" applyBorder="1" applyAlignment="1">
      <alignment horizontal="center"/>
    </xf>
    <xf numFmtId="167" fontId="60" fillId="19" borderId="8" xfId="25" applyNumberFormat="1" applyFont="1" applyFill="1" applyBorder="1" applyAlignment="1">
      <alignment horizontal="center"/>
    </xf>
    <xf numFmtId="167" fontId="60" fillId="19" borderId="9" xfId="25" applyNumberFormat="1" applyFont="1" applyFill="1" applyBorder="1" applyAlignment="1">
      <alignment horizontal="center"/>
    </xf>
    <xf numFmtId="167" fontId="60" fillId="19" borderId="1" xfId="25" applyNumberFormat="1" applyFont="1" applyFill="1" applyBorder="1" applyAlignment="1">
      <alignment horizontal="center"/>
    </xf>
    <xf numFmtId="167" fontId="60" fillId="31" borderId="11" xfId="25" applyNumberFormat="1" applyFont="1" applyFill="1" applyBorder="1" applyAlignment="1">
      <alignment horizontal="center"/>
    </xf>
    <xf numFmtId="0" fontId="78" fillId="14" borderId="8" xfId="25" applyFont="1" applyFill="1" applyBorder="1" applyAlignment="1">
      <alignment vertical="center"/>
    </xf>
    <xf numFmtId="0" fontId="78" fillId="14" borderId="9" xfId="25" applyFont="1" applyFill="1" applyBorder="1" applyAlignment="1">
      <alignment vertical="center"/>
    </xf>
    <xf numFmtId="0" fontId="78" fillId="14" borderId="1" xfId="25" applyFont="1" applyFill="1" applyBorder="1" applyAlignment="1">
      <alignment vertical="center"/>
    </xf>
    <xf numFmtId="0" fontId="60" fillId="0" borderId="0" xfId="0" applyFont="1"/>
    <xf numFmtId="0" fontId="60" fillId="0" borderId="0" xfId="0" applyFont="1" applyAlignment="1">
      <alignment horizontal="center"/>
    </xf>
    <xf numFmtId="0" fontId="82" fillId="29" borderId="9" xfId="0" applyFont="1" applyFill="1" applyBorder="1" applyAlignment="1">
      <alignment horizontal="center" vertical="center"/>
    </xf>
    <xf numFmtId="0" fontId="82" fillId="29" borderId="3" xfId="0" applyFont="1" applyFill="1" applyBorder="1" applyAlignment="1">
      <alignment horizontal="center" vertical="center"/>
    </xf>
    <xf numFmtId="0" fontId="83" fillId="29" borderId="8" xfId="0" applyFont="1" applyFill="1" applyBorder="1" applyAlignment="1">
      <alignment vertical="center"/>
    </xf>
    <xf numFmtId="0" fontId="83" fillId="29" borderId="9" xfId="0" applyFont="1" applyFill="1" applyBorder="1" applyAlignment="1">
      <alignment vertical="center"/>
    </xf>
    <xf numFmtId="0" fontId="83" fillId="29" borderId="1" xfId="0" applyFont="1" applyFill="1" applyBorder="1" applyAlignment="1">
      <alignment vertical="center"/>
    </xf>
    <xf numFmtId="0" fontId="83" fillId="29" borderId="6" xfId="0" applyFont="1" applyFill="1" applyBorder="1" applyAlignment="1">
      <alignment vertical="center"/>
    </xf>
    <xf numFmtId="0" fontId="83" fillId="29" borderId="0" xfId="0" applyFont="1" applyFill="1" applyBorder="1" applyAlignment="1">
      <alignment vertical="center"/>
    </xf>
    <xf numFmtId="0" fontId="83" fillId="29" borderId="11" xfId="0" applyFont="1" applyFill="1" applyBorder="1" applyAlignment="1">
      <alignment vertical="center"/>
    </xf>
    <xf numFmtId="0" fontId="83" fillId="29" borderId="13" xfId="0" applyFont="1" applyFill="1" applyBorder="1" applyAlignment="1">
      <alignment vertical="center"/>
    </xf>
    <xf numFmtId="0" fontId="83" fillId="29" borderId="14" xfId="0" applyFont="1" applyFill="1" applyBorder="1" applyAlignment="1">
      <alignment vertical="center"/>
    </xf>
    <xf numFmtId="0" fontId="83" fillId="29" borderId="15" xfId="0" applyFont="1" applyFill="1" applyBorder="1" applyAlignment="1">
      <alignment vertical="center"/>
    </xf>
    <xf numFmtId="0" fontId="61" fillId="14" borderId="0" xfId="25" applyFont="1" applyFill="1" applyBorder="1" applyAlignment="1">
      <alignment horizontal="center"/>
    </xf>
    <xf numFmtId="0" fontId="60" fillId="0" borderId="0" xfId="0" applyFont="1" applyFill="1"/>
    <xf numFmtId="0" fontId="61" fillId="0" borderId="0" xfId="0" applyFont="1" applyFill="1" applyAlignment="1">
      <alignment horizontal="center"/>
    </xf>
    <xf numFmtId="0" fontId="61" fillId="0" borderId="0" xfId="0" applyFont="1" applyAlignment="1">
      <alignment horizontal="center" textRotation="90"/>
    </xf>
    <xf numFmtId="165" fontId="60" fillId="0" borderId="0" xfId="0" applyNumberFormat="1" applyFont="1"/>
    <xf numFmtId="0" fontId="60" fillId="0" borderId="0" xfId="0" applyFont="1" applyAlignment="1">
      <alignment horizontal="left"/>
    </xf>
    <xf numFmtId="164" fontId="60" fillId="0" borderId="0" xfId="1" applyFont="1" applyFill="1" applyBorder="1" applyAlignment="1" applyProtection="1"/>
    <xf numFmtId="165" fontId="60" fillId="0" borderId="17" xfId="0" applyNumberFormat="1" applyFont="1" applyBorder="1" applyAlignment="1">
      <alignment horizontal="center"/>
    </xf>
    <xf numFmtId="1" fontId="60" fillId="0" borderId="0" xfId="0" applyNumberFormat="1" applyFont="1" applyAlignment="1">
      <alignment horizontal="center"/>
    </xf>
    <xf numFmtId="166" fontId="60" fillId="0" borderId="0" xfId="3" applyNumberFormat="1" applyFont="1" applyFill="1" applyBorder="1" applyAlignment="1" applyProtection="1">
      <alignment horizontal="center"/>
    </xf>
    <xf numFmtId="9" fontId="60" fillId="0" borderId="10" xfId="3" applyFont="1" applyBorder="1" applyAlignment="1">
      <alignment horizontal="center"/>
    </xf>
    <xf numFmtId="165" fontId="60" fillId="0" borderId="0" xfId="0" applyNumberFormat="1" applyFont="1" applyAlignment="1">
      <alignment horizontal="center"/>
    </xf>
    <xf numFmtId="9" fontId="60" fillId="0" borderId="12" xfId="3" applyFont="1" applyBorder="1" applyAlignment="1">
      <alignment horizontal="center"/>
    </xf>
    <xf numFmtId="0" fontId="86" fillId="0" borderId="0" xfId="0" applyFont="1" applyAlignment="1">
      <alignment horizontal="center"/>
    </xf>
    <xf numFmtId="165" fontId="79" fillId="0" borderId="0" xfId="0" applyNumberFormat="1" applyFont="1" applyAlignment="1">
      <alignment horizontal="center"/>
    </xf>
    <xf numFmtId="165" fontId="90" fillId="0" borderId="0" xfId="0" applyNumberFormat="1" applyFont="1" applyAlignment="1">
      <alignment horizontal="center"/>
    </xf>
    <xf numFmtId="49" fontId="82" fillId="4" borderId="8" xfId="0" applyNumberFormat="1" applyFont="1" applyFill="1" applyBorder="1" applyAlignment="1">
      <alignment horizontal="center"/>
    </xf>
    <xf numFmtId="49" fontId="79" fillId="4" borderId="9" xfId="0" applyNumberFormat="1" applyFont="1" applyFill="1" applyBorder="1" applyAlignment="1">
      <alignment horizontal="center"/>
    </xf>
    <xf numFmtId="0" fontId="79" fillId="4" borderId="16" xfId="0" applyFont="1" applyFill="1" applyBorder="1" applyAlignment="1">
      <alignment horizontal="center"/>
    </xf>
    <xf numFmtId="49" fontId="82" fillId="0" borderId="13" xfId="0" applyNumberFormat="1" applyFont="1" applyBorder="1" applyAlignment="1">
      <alignment horizontal="center"/>
    </xf>
    <xf numFmtId="49" fontId="82" fillId="0" borderId="14" xfId="0" applyNumberFormat="1" applyFont="1" applyBorder="1" applyAlignment="1">
      <alignment horizontal="center"/>
    </xf>
    <xf numFmtId="49" fontId="90" fillId="4" borderId="9" xfId="0" applyNumberFormat="1" applyFont="1" applyFill="1" applyBorder="1" applyAlignment="1">
      <alignment horizontal="center"/>
    </xf>
    <xf numFmtId="49" fontId="82" fillId="4" borderId="0" xfId="0" applyNumberFormat="1" applyFont="1" applyFill="1" applyAlignment="1">
      <alignment horizontal="center"/>
    </xf>
    <xf numFmtId="49" fontId="79" fillId="0" borderId="0" xfId="0" applyNumberFormat="1" applyFont="1" applyAlignment="1">
      <alignment horizontal="center"/>
    </xf>
    <xf numFmtId="49" fontId="82" fillId="4" borderId="2" xfId="0" applyNumberFormat="1" applyFont="1" applyFill="1" applyBorder="1" applyAlignment="1">
      <alignment horizontal="center"/>
    </xf>
    <xf numFmtId="49" fontId="82" fillId="4" borderId="3" xfId="0" applyNumberFormat="1" applyFont="1" applyFill="1" applyBorder="1" applyAlignment="1">
      <alignment horizontal="center"/>
    </xf>
    <xf numFmtId="0" fontId="76" fillId="14" borderId="0" xfId="25" applyFont="1" applyFill="1" applyBorder="1" applyAlignment="1">
      <alignment vertical="center"/>
    </xf>
    <xf numFmtId="0" fontId="76" fillId="14" borderId="9" xfId="25" applyFont="1" applyFill="1" applyBorder="1" applyAlignment="1">
      <alignment vertical="center"/>
    </xf>
    <xf numFmtId="0" fontId="72" fillId="14" borderId="1" xfId="25" applyFont="1" applyFill="1" applyBorder="1" applyAlignment="1">
      <alignment vertical="center"/>
    </xf>
    <xf numFmtId="0" fontId="74" fillId="14" borderId="11" xfId="25" applyFont="1" applyFill="1" applyBorder="1" applyAlignment="1">
      <alignment vertical="center"/>
    </xf>
    <xf numFmtId="0" fontId="70" fillId="14" borderId="11" xfId="25" applyFont="1" applyFill="1" applyBorder="1" applyAlignment="1">
      <alignment vertical="center"/>
    </xf>
    <xf numFmtId="0" fontId="72" fillId="14" borderId="11" xfId="25" applyFont="1" applyFill="1" applyBorder="1" applyAlignment="1">
      <alignment vertical="center"/>
    </xf>
    <xf numFmtId="0" fontId="76" fillId="14" borderId="14" xfId="25" applyFont="1" applyFill="1" applyBorder="1" applyAlignment="1">
      <alignment vertical="center"/>
    </xf>
    <xf numFmtId="0" fontId="74" fillId="14" borderId="15" xfId="25" applyFont="1" applyFill="1" applyBorder="1" applyAlignment="1">
      <alignment vertical="center"/>
    </xf>
    <xf numFmtId="2" fontId="79" fillId="0" borderId="0" xfId="0" applyNumberFormat="1" applyFont="1" applyAlignment="1">
      <alignment horizontal="center"/>
    </xf>
    <xf numFmtId="165" fontId="62" fillId="27" borderId="0" xfId="35" applyNumberFormat="1" applyFont="1" applyFill="1" applyBorder="1" applyAlignment="1" applyProtection="1">
      <alignment horizontal="center"/>
      <protection locked="0"/>
    </xf>
    <xf numFmtId="0" fontId="62" fillId="27" borderId="0" xfId="35" applyFont="1" applyFill="1" applyBorder="1" applyAlignment="1" applyProtection="1">
      <alignment horizontal="center"/>
      <protection locked="0"/>
    </xf>
    <xf numFmtId="165" fontId="62" fillId="27" borderId="9" xfId="35" applyNumberFormat="1" applyFont="1" applyFill="1" applyBorder="1" applyAlignment="1" applyProtection="1">
      <alignment horizontal="center"/>
      <protection locked="0"/>
    </xf>
    <xf numFmtId="165" fontId="62" fillId="27" borderId="14" xfId="35" applyNumberFormat="1" applyFont="1" applyFill="1" applyBorder="1" applyAlignment="1" applyProtection="1">
      <alignment horizontal="center"/>
      <protection locked="0"/>
    </xf>
    <xf numFmtId="165" fontId="62" fillId="27" borderId="8" xfId="35" applyNumberFormat="1" applyFont="1" applyFill="1" applyBorder="1" applyAlignment="1" applyProtection="1">
      <alignment horizontal="center"/>
      <protection locked="0"/>
    </xf>
    <xf numFmtId="167" fontId="61" fillId="21" borderId="1" xfId="25" applyNumberFormat="1" applyFont="1" applyFill="1" applyBorder="1" applyAlignment="1">
      <alignment horizontal="center"/>
    </xf>
    <xf numFmtId="165" fontId="62" fillId="27" borderId="6" xfId="35" applyNumberFormat="1" applyFont="1" applyFill="1" applyBorder="1" applyAlignment="1" applyProtection="1">
      <alignment horizontal="center"/>
      <protection locked="0"/>
    </xf>
    <xf numFmtId="167" fontId="61" fillId="20" borderId="11" xfId="25" applyNumberFormat="1" applyFont="1" applyFill="1" applyBorder="1" applyAlignment="1">
      <alignment horizontal="center"/>
    </xf>
    <xf numFmtId="167" fontId="61" fillId="21" borderId="11" xfId="25" applyNumberFormat="1" applyFont="1" applyFill="1" applyBorder="1" applyAlignment="1">
      <alignment horizontal="center"/>
    </xf>
    <xf numFmtId="0" fontId="62" fillId="27" borderId="6" xfId="35" applyFont="1" applyFill="1" applyBorder="1" applyAlignment="1" applyProtection="1">
      <alignment horizontal="center"/>
      <protection locked="0"/>
    </xf>
    <xf numFmtId="165" fontId="62" fillId="27" borderId="13" xfId="35" applyNumberFormat="1" applyFont="1" applyFill="1" applyBorder="1" applyAlignment="1" applyProtection="1">
      <alignment horizontal="center"/>
      <protection locked="0"/>
    </xf>
    <xf numFmtId="167" fontId="61" fillId="20" borderId="15" xfId="25" applyNumberFormat="1" applyFont="1" applyFill="1" applyBorder="1" applyAlignment="1">
      <alignment horizontal="center"/>
    </xf>
    <xf numFmtId="167" fontId="61" fillId="21" borderId="15" xfId="25" applyNumberFormat="1" applyFont="1" applyFill="1" applyBorder="1" applyAlignment="1">
      <alignment horizontal="center"/>
    </xf>
    <xf numFmtId="167" fontId="61" fillId="20" borderId="1" xfId="25" applyNumberFormat="1" applyFont="1" applyFill="1" applyBorder="1" applyAlignment="1">
      <alignment horizontal="center"/>
    </xf>
    <xf numFmtId="0" fontId="60" fillId="30" borderId="0" xfId="25" applyFont="1" applyFill="1" applyAlignment="1">
      <alignment horizontal="center" vertical="center"/>
    </xf>
    <xf numFmtId="0" fontId="60" fillId="0" borderId="0" xfId="0" applyFont="1" applyAlignment="1">
      <alignment horizontal="center" vertical="center"/>
    </xf>
    <xf numFmtId="167" fontId="60" fillId="31" borderId="13" xfId="25" applyNumberFormat="1" applyFont="1" applyFill="1" applyBorder="1" applyAlignment="1">
      <alignment horizontal="center"/>
    </xf>
    <xf numFmtId="167" fontId="60" fillId="31" borderId="14" xfId="25" applyNumberFormat="1" applyFont="1" applyFill="1" applyBorder="1" applyAlignment="1">
      <alignment horizontal="center"/>
    </xf>
    <xf numFmtId="167" fontId="60" fillId="31" borderId="15" xfId="25" applyNumberFormat="1" applyFont="1" applyFill="1" applyBorder="1" applyAlignment="1">
      <alignment horizontal="center"/>
    </xf>
    <xf numFmtId="165" fontId="1" fillId="18" borderId="33" xfId="0" applyNumberFormat="1" applyFont="1" applyFill="1" applyBorder="1" applyAlignment="1">
      <alignment horizontal="center" vertical="center"/>
    </xf>
    <xf numFmtId="0" fontId="60" fillId="15" borderId="7" xfId="25" applyFont="1" applyFill="1" applyBorder="1" applyAlignment="1">
      <alignment horizontal="center"/>
    </xf>
    <xf numFmtId="0" fontId="60" fillId="15" borderId="10" xfId="25" applyFont="1" applyFill="1" applyBorder="1" applyAlignment="1">
      <alignment horizontal="center"/>
    </xf>
    <xf numFmtId="0" fontId="60" fillId="15" borderId="12" xfId="25" applyFont="1" applyFill="1" applyBorder="1" applyAlignment="1">
      <alignment horizontal="center"/>
    </xf>
    <xf numFmtId="49" fontId="82" fillId="0" borderId="6" xfId="0" applyNumberFormat="1" applyFont="1" applyBorder="1" applyAlignment="1">
      <alignment horizontal="left" vertical="center"/>
    </xf>
    <xf numFmtId="0" fontId="61" fillId="14" borderId="1" xfId="0" applyFont="1" applyFill="1" applyBorder="1" applyAlignment="1">
      <alignment horizontal="center"/>
    </xf>
    <xf numFmtId="0" fontId="61" fillId="14" borderId="11" xfId="0" applyFont="1" applyFill="1" applyBorder="1" applyAlignment="1">
      <alignment horizontal="center"/>
    </xf>
    <xf numFmtId="0" fontId="60" fillId="23" borderId="7" xfId="25" applyFont="1" applyFill="1" applyBorder="1" applyAlignment="1">
      <alignment horizontal="center"/>
    </xf>
    <xf numFmtId="0" fontId="60" fillId="23" borderId="10" xfId="25" applyFont="1" applyFill="1" applyBorder="1" applyAlignment="1">
      <alignment horizontal="center"/>
    </xf>
    <xf numFmtId="0" fontId="60" fillId="23" borderId="12" xfId="25" applyFont="1" applyFill="1" applyBorder="1" applyAlignment="1">
      <alignment horizontal="center"/>
    </xf>
    <xf numFmtId="0" fontId="61" fillId="14" borderId="6" xfId="25" applyFont="1" applyFill="1" applyBorder="1" applyAlignment="1">
      <alignment horizontal="center"/>
    </xf>
    <xf numFmtId="0" fontId="61" fillId="14" borderId="11" xfId="25" applyFont="1" applyFill="1" applyBorder="1" applyAlignment="1">
      <alignment horizontal="center"/>
    </xf>
    <xf numFmtId="0" fontId="61" fillId="22" borderId="3" xfId="25" applyFont="1" applyFill="1" applyBorder="1" applyAlignment="1">
      <alignment horizontal="center" wrapText="1"/>
    </xf>
    <xf numFmtId="166" fontId="82" fillId="0" borderId="5" xfId="0" applyNumberFormat="1" applyFont="1" applyBorder="1" applyAlignment="1">
      <alignment horizontal="center" vertical="center"/>
    </xf>
    <xf numFmtId="0" fontId="79" fillId="4" borderId="16" xfId="0" applyFont="1" applyFill="1" applyBorder="1" applyAlignment="1">
      <alignment horizontal="center" vertical="center"/>
    </xf>
    <xf numFmtId="1" fontId="5" fillId="2" borderId="5" xfId="0" applyNumberFormat="1" applyFont="1" applyFill="1" applyBorder="1" applyAlignment="1">
      <alignment horizontal="center" vertical="center"/>
    </xf>
    <xf numFmtId="1" fontId="82" fillId="4" borderId="27" xfId="0" applyNumberFormat="1" applyFont="1" applyFill="1" applyBorder="1" applyAlignment="1">
      <alignment horizontal="center" vertical="center"/>
    </xf>
    <xf numFmtId="1" fontId="82" fillId="4" borderId="26" xfId="0" applyNumberFormat="1" applyFont="1" applyFill="1" applyBorder="1" applyAlignment="1">
      <alignment horizontal="center" vertical="center"/>
    </xf>
    <xf numFmtId="166" fontId="60" fillId="0" borderId="6" xfId="3" applyNumberFormat="1" applyFont="1" applyFill="1" applyBorder="1" applyAlignment="1" applyProtection="1">
      <alignment horizontal="center"/>
    </xf>
    <xf numFmtId="166" fontId="60" fillId="0" borderId="0" xfId="0" applyNumberFormat="1" applyFont="1" applyBorder="1" applyAlignment="1">
      <alignment horizontal="center"/>
    </xf>
    <xf numFmtId="166" fontId="60" fillId="0" borderId="11" xfId="0" applyNumberFormat="1" applyFont="1" applyBorder="1" applyAlignment="1">
      <alignment horizontal="center"/>
    </xf>
    <xf numFmtId="2" fontId="60" fillId="14" borderId="0" xfId="0" applyNumberFormat="1" applyFont="1" applyFill="1" applyAlignment="1">
      <alignment horizontal="center"/>
    </xf>
    <xf numFmtId="2" fontId="60" fillId="14" borderId="10" xfId="0" applyNumberFormat="1" applyFont="1" applyFill="1" applyBorder="1" applyAlignment="1">
      <alignment horizontal="center"/>
    </xf>
    <xf numFmtId="2" fontId="60" fillId="14" borderId="12" xfId="0" applyNumberFormat="1" applyFont="1" applyFill="1" applyBorder="1" applyAlignment="1">
      <alignment horizontal="center"/>
    </xf>
    <xf numFmtId="0" fontId="60" fillId="14" borderId="6" xfId="0" applyFont="1" applyFill="1" applyBorder="1" applyAlignment="1">
      <alignment horizontal="center"/>
    </xf>
    <xf numFmtId="165" fontId="60" fillId="14" borderId="0" xfId="0" applyNumberFormat="1" applyFont="1" applyFill="1" applyBorder="1" applyAlignment="1">
      <alignment horizontal="center"/>
    </xf>
    <xf numFmtId="2" fontId="60" fillId="14" borderId="0" xfId="0" applyNumberFormat="1" applyFont="1" applyFill="1" applyBorder="1" applyAlignment="1">
      <alignment horizontal="center"/>
    </xf>
    <xf numFmtId="0" fontId="60" fillId="14" borderId="11" xfId="0" applyFont="1" applyFill="1" applyBorder="1" applyAlignment="1">
      <alignment horizontal="center"/>
    </xf>
    <xf numFmtId="165" fontId="89" fillId="14" borderId="0" xfId="0" applyNumberFormat="1" applyFont="1" applyFill="1" applyBorder="1" applyAlignment="1">
      <alignment horizontal="left"/>
    </xf>
    <xf numFmtId="0" fontId="60" fillId="14" borderId="0" xfId="0" applyFont="1" applyFill="1" applyBorder="1" applyAlignment="1">
      <alignment horizontal="center"/>
    </xf>
    <xf numFmtId="0" fontId="60" fillId="14" borderId="13" xfId="0" applyFont="1" applyFill="1" applyBorder="1" applyAlignment="1">
      <alignment horizontal="center"/>
    </xf>
    <xf numFmtId="165" fontId="60" fillId="14" borderId="14" xfId="0" applyNumberFormat="1" applyFont="1" applyFill="1" applyBorder="1" applyAlignment="1">
      <alignment horizontal="center"/>
    </xf>
    <xf numFmtId="165" fontId="89" fillId="14" borderId="14" xfId="0" applyNumberFormat="1" applyFont="1" applyFill="1" applyBorder="1" applyAlignment="1">
      <alignment horizontal="left"/>
    </xf>
    <xf numFmtId="2" fontId="60" fillId="14" borderId="14" xfId="0" applyNumberFormat="1" applyFont="1" applyFill="1" applyBorder="1" applyAlignment="1">
      <alignment horizontal="center"/>
    </xf>
    <xf numFmtId="0" fontId="60" fillId="14" borderId="14" xfId="0" applyFont="1" applyFill="1" applyBorder="1" applyAlignment="1">
      <alignment horizontal="center"/>
    </xf>
    <xf numFmtId="0" fontId="60" fillId="14" borderId="15" xfId="0" applyFont="1" applyFill="1" applyBorder="1" applyAlignment="1">
      <alignment horizontal="center"/>
    </xf>
    <xf numFmtId="0" fontId="60" fillId="14" borderId="8" xfId="0" applyFont="1" applyFill="1" applyBorder="1" applyAlignment="1">
      <alignment horizontal="center"/>
    </xf>
    <xf numFmtId="165" fontId="60" fillId="14" borderId="9" xfId="0" applyNumberFormat="1" applyFont="1" applyFill="1" applyBorder="1" applyAlignment="1">
      <alignment horizontal="center"/>
    </xf>
    <xf numFmtId="165" fontId="89" fillId="14" borderId="9" xfId="0" applyNumberFormat="1" applyFont="1" applyFill="1" applyBorder="1" applyAlignment="1">
      <alignment horizontal="left"/>
    </xf>
    <xf numFmtId="2" fontId="60" fillId="14" borderId="9" xfId="0" applyNumberFormat="1" applyFont="1" applyFill="1" applyBorder="1" applyAlignment="1">
      <alignment horizontal="center"/>
    </xf>
    <xf numFmtId="0" fontId="60" fillId="14" borderId="9" xfId="0" applyFont="1" applyFill="1" applyBorder="1" applyAlignment="1">
      <alignment horizontal="center"/>
    </xf>
    <xf numFmtId="0" fontId="60" fillId="14" borderId="1" xfId="0" applyFont="1" applyFill="1" applyBorder="1" applyAlignment="1">
      <alignment horizontal="center"/>
    </xf>
    <xf numFmtId="9" fontId="60" fillId="14" borderId="14" xfId="0" applyNumberFormat="1" applyFont="1" applyFill="1" applyBorder="1" applyAlignment="1">
      <alignment horizontal="center"/>
    </xf>
    <xf numFmtId="9" fontId="60" fillId="14" borderId="9" xfId="3" applyFont="1" applyFill="1" applyBorder="1" applyAlignment="1" applyProtection="1">
      <alignment horizontal="center"/>
    </xf>
    <xf numFmtId="9" fontId="60" fillId="14" borderId="14" xfId="3" applyFont="1" applyFill="1" applyBorder="1" applyAlignment="1" applyProtection="1">
      <alignment horizontal="center"/>
    </xf>
    <xf numFmtId="0" fontId="82" fillId="14" borderId="2" xfId="0" applyFont="1" applyFill="1" applyBorder="1" applyAlignment="1">
      <alignment horizontal="left"/>
    </xf>
    <xf numFmtId="0" fontId="82" fillId="14" borderId="3" xfId="0" quotePrefix="1" applyFont="1" applyFill="1" applyBorder="1" applyAlignment="1">
      <alignment horizontal="center"/>
    </xf>
    <xf numFmtId="165" fontId="82" fillId="14" borderId="3" xfId="0" applyNumberFormat="1" applyFont="1" applyFill="1" applyBorder="1" applyAlignment="1">
      <alignment horizontal="left"/>
    </xf>
    <xf numFmtId="2" fontId="82" fillId="14" borderId="3" xfId="0" applyNumberFormat="1" applyFont="1" applyFill="1" applyBorder="1" applyAlignment="1">
      <alignment horizontal="center"/>
    </xf>
    <xf numFmtId="0" fontId="82" fillId="14" borderId="3" xfId="0" applyFont="1" applyFill="1" applyBorder="1" applyAlignment="1">
      <alignment horizontal="center"/>
    </xf>
    <xf numFmtId="0" fontId="82" fillId="14" borderId="4" xfId="0" applyFont="1" applyFill="1" applyBorder="1" applyAlignment="1">
      <alignment horizontal="center"/>
    </xf>
    <xf numFmtId="0" fontId="83" fillId="32" borderId="1" xfId="0" applyFont="1" applyFill="1" applyBorder="1" applyAlignment="1">
      <alignment horizontal="center"/>
    </xf>
    <xf numFmtId="9" fontId="80" fillId="32" borderId="8" xfId="3" applyFont="1" applyFill="1" applyBorder="1" applyAlignment="1" applyProtection="1">
      <alignment horizontal="center"/>
    </xf>
    <xf numFmtId="166" fontId="80" fillId="32" borderId="9" xfId="18" applyNumberFormat="1" applyFont="1" applyFill="1" applyBorder="1" applyAlignment="1" applyProtection="1">
      <alignment horizontal="center"/>
    </xf>
    <xf numFmtId="9" fontId="80" fillId="32" borderId="9" xfId="18" applyFont="1" applyFill="1" applyBorder="1" applyAlignment="1" applyProtection="1">
      <alignment horizontal="center"/>
    </xf>
    <xf numFmtId="166" fontId="83" fillId="32" borderId="1" xfId="0" applyNumberFormat="1" applyFont="1" applyFill="1" applyBorder="1" applyAlignment="1">
      <alignment horizontal="center"/>
    </xf>
    <xf numFmtId="0" fontId="80" fillId="32" borderId="11" xfId="0" applyFont="1" applyFill="1" applyBorder="1" applyAlignment="1">
      <alignment horizontal="center"/>
    </xf>
    <xf numFmtId="9" fontId="80" fillId="32" borderId="6" xfId="3" applyFont="1" applyFill="1" applyBorder="1" applyAlignment="1" applyProtection="1">
      <alignment horizontal="center"/>
    </xf>
    <xf numFmtId="166" fontId="80" fillId="32" borderId="0" xfId="18" applyNumberFormat="1" applyFont="1" applyFill="1" applyBorder="1" applyAlignment="1" applyProtection="1">
      <alignment horizontal="center"/>
    </xf>
    <xf numFmtId="9" fontId="80" fillId="32" borderId="0" xfId="18" applyFont="1" applyFill="1" applyBorder="1" applyAlignment="1" applyProtection="1">
      <alignment horizontal="center"/>
    </xf>
    <xf numFmtId="166" fontId="83" fillId="32" borderId="11" xfId="0" applyNumberFormat="1" applyFont="1" applyFill="1" applyBorder="1" applyAlignment="1">
      <alignment horizontal="center"/>
    </xf>
    <xf numFmtId="165" fontId="80" fillId="32" borderId="6" xfId="0" applyNumberFormat="1" applyFont="1" applyFill="1" applyBorder="1" applyAlignment="1">
      <alignment horizontal="center"/>
    </xf>
    <xf numFmtId="165" fontId="80" fillId="32" borderId="0" xfId="0" applyNumberFormat="1" applyFont="1" applyFill="1" applyAlignment="1">
      <alignment horizontal="center"/>
    </xf>
    <xf numFmtId="0" fontId="80" fillId="32" borderId="0" xfId="0" applyFont="1" applyFill="1" applyAlignment="1">
      <alignment horizontal="center"/>
    </xf>
    <xf numFmtId="165" fontId="80" fillId="32" borderId="11" xfId="0" applyNumberFormat="1" applyFont="1" applyFill="1" applyBorder="1" applyAlignment="1">
      <alignment horizontal="center"/>
    </xf>
    <xf numFmtId="0" fontId="80" fillId="32" borderId="6" xfId="0" applyFont="1" applyFill="1" applyBorder="1"/>
    <xf numFmtId="0" fontId="80" fillId="32" borderId="15" xfId="0" applyFont="1" applyFill="1" applyBorder="1" applyAlignment="1">
      <alignment horizontal="center"/>
    </xf>
    <xf numFmtId="0" fontId="80" fillId="32" borderId="13" xfId="0" applyFont="1" applyFill="1" applyBorder="1"/>
    <xf numFmtId="2" fontId="80" fillId="32" borderId="14" xfId="0" applyNumberFormat="1" applyFont="1" applyFill="1" applyBorder="1" applyAlignment="1">
      <alignment horizontal="center"/>
    </xf>
    <xf numFmtId="0" fontId="80" fillId="32" borderId="14" xfId="0" applyFont="1" applyFill="1" applyBorder="1" applyAlignment="1">
      <alignment horizontal="center"/>
    </xf>
    <xf numFmtId="9" fontId="80" fillId="32" borderId="14" xfId="0" applyNumberFormat="1" applyFont="1" applyFill="1" applyBorder="1" applyAlignment="1">
      <alignment horizontal="center"/>
    </xf>
    <xf numFmtId="0" fontId="83" fillId="14" borderId="1" xfId="0" applyFont="1" applyFill="1" applyBorder="1" applyAlignment="1">
      <alignment horizontal="center"/>
    </xf>
    <xf numFmtId="0" fontId="80" fillId="14" borderId="8" xfId="0" applyFont="1" applyFill="1" applyBorder="1"/>
    <xf numFmtId="166" fontId="80" fillId="14" borderId="9" xfId="18" applyNumberFormat="1" applyFont="1" applyFill="1" applyBorder="1" applyAlignment="1" applyProtection="1">
      <alignment horizontal="center"/>
    </xf>
    <xf numFmtId="166" fontId="83" fillId="14" borderId="1" xfId="0" applyNumberFormat="1" applyFont="1" applyFill="1" applyBorder="1" applyAlignment="1">
      <alignment horizontal="center"/>
    </xf>
    <xf numFmtId="0" fontId="80" fillId="14" borderId="11" xfId="0" applyFont="1" applyFill="1" applyBorder="1" applyAlignment="1">
      <alignment horizontal="center"/>
    </xf>
    <xf numFmtId="0" fontId="80" fillId="14" borderId="6" xfId="0" applyFont="1" applyFill="1" applyBorder="1"/>
    <xf numFmtId="166" fontId="80" fillId="14" borderId="0" xfId="18" applyNumberFormat="1" applyFont="1" applyFill="1" applyBorder="1" applyAlignment="1" applyProtection="1">
      <alignment horizontal="center"/>
    </xf>
    <xf numFmtId="166" fontId="83" fillId="14" borderId="11" xfId="0" applyNumberFormat="1" applyFont="1" applyFill="1" applyBorder="1" applyAlignment="1">
      <alignment horizontal="center"/>
    </xf>
    <xf numFmtId="165" fontId="80" fillId="14" borderId="6" xfId="0" applyNumberFormat="1" applyFont="1" applyFill="1" applyBorder="1" applyAlignment="1">
      <alignment horizontal="center"/>
    </xf>
    <xf numFmtId="165" fontId="80" fillId="14" borderId="0" xfId="0" applyNumberFormat="1" applyFont="1" applyFill="1" applyAlignment="1">
      <alignment horizontal="center"/>
    </xf>
    <xf numFmtId="0" fontId="80" fillId="14" borderId="0" xfId="0" applyFont="1" applyFill="1" applyAlignment="1">
      <alignment horizontal="center"/>
    </xf>
    <xf numFmtId="2" fontId="80" fillId="14" borderId="0" xfId="0" applyNumberFormat="1" applyFont="1" applyFill="1" applyAlignment="1">
      <alignment horizontal="center"/>
    </xf>
    <xf numFmtId="0" fontId="80" fillId="14" borderId="15" xfId="0" applyFont="1" applyFill="1" applyBorder="1" applyAlignment="1">
      <alignment horizontal="center"/>
    </xf>
    <xf numFmtId="0" fontId="80" fillId="14" borderId="13" xfId="0" applyFont="1" applyFill="1" applyBorder="1"/>
    <xf numFmtId="2" fontId="80" fillId="14" borderId="14" xfId="0" applyNumberFormat="1" applyFont="1" applyFill="1" applyBorder="1" applyAlignment="1">
      <alignment horizontal="center"/>
    </xf>
    <xf numFmtId="0" fontId="80" fillId="14" borderId="14" xfId="0" applyFont="1" applyFill="1" applyBorder="1" applyAlignment="1">
      <alignment horizontal="center"/>
    </xf>
    <xf numFmtId="9" fontId="80" fillId="14" borderId="14" xfId="0" applyNumberFormat="1" applyFont="1" applyFill="1" applyBorder="1" applyAlignment="1">
      <alignment horizontal="center"/>
    </xf>
    <xf numFmtId="0" fontId="60" fillId="14" borderId="9" xfId="25" applyFont="1" applyFill="1" applyBorder="1"/>
    <xf numFmtId="0" fontId="60" fillId="14" borderId="1" xfId="25" applyFont="1" applyFill="1" applyBorder="1"/>
    <xf numFmtId="0" fontId="82" fillId="14" borderId="14" xfId="25" applyFont="1" applyFill="1" applyBorder="1" applyAlignment="1">
      <alignment horizontal="center"/>
    </xf>
    <xf numFmtId="0" fontId="82" fillId="14" borderId="15" xfId="25" applyFont="1" applyFill="1" applyBorder="1" applyAlignment="1">
      <alignment horizontal="center"/>
    </xf>
    <xf numFmtId="166" fontId="9" fillId="4" borderId="0" xfId="0" applyNumberFormat="1" applyFont="1" applyFill="1" applyBorder="1" applyAlignment="1">
      <alignment horizontal="center"/>
    </xf>
    <xf numFmtId="166" fontId="9" fillId="4" borderId="9" xfId="0" applyNumberFormat="1" applyFont="1" applyFill="1" applyBorder="1" applyAlignment="1">
      <alignment horizontal="center"/>
    </xf>
    <xf numFmtId="166" fontId="9" fillId="4" borderId="14" xfId="0" applyNumberFormat="1" applyFont="1" applyFill="1" applyBorder="1" applyAlignment="1">
      <alignment horizontal="center"/>
    </xf>
    <xf numFmtId="166" fontId="82" fillId="8" borderId="7" xfId="0" applyNumberFormat="1" applyFont="1" applyFill="1" applyBorder="1" applyAlignment="1">
      <alignment horizontal="center" vertical="center"/>
    </xf>
    <xf numFmtId="166" fontId="82" fillId="8" borderId="10" xfId="0" applyNumberFormat="1" applyFont="1" applyFill="1" applyBorder="1" applyAlignment="1">
      <alignment horizontal="center" vertical="center"/>
    </xf>
    <xf numFmtId="166" fontId="82" fillId="8" borderId="12" xfId="0" applyNumberFormat="1" applyFont="1" applyFill="1" applyBorder="1" applyAlignment="1">
      <alignment horizontal="center" vertical="center"/>
    </xf>
    <xf numFmtId="0" fontId="93" fillId="7" borderId="8" xfId="0" applyFont="1" applyFill="1" applyBorder="1"/>
    <xf numFmtId="0" fontId="93" fillId="7" borderId="9" xfId="0" applyFont="1" applyFill="1" applyBorder="1"/>
    <xf numFmtId="0" fontId="93" fillId="7" borderId="16" xfId="0" applyFont="1" applyFill="1" applyBorder="1" applyAlignment="1">
      <alignment horizontal="center"/>
    </xf>
    <xf numFmtId="0" fontId="82" fillId="3" borderId="17" xfId="0" applyFont="1" applyFill="1" applyBorder="1" applyAlignment="1" applyProtection="1">
      <alignment horizontal="center" vertical="center"/>
      <protection locked="0"/>
    </xf>
    <xf numFmtId="0" fontId="79" fillId="8" borderId="8" xfId="0" quotePrefix="1" applyFont="1" applyFill="1" applyBorder="1" applyAlignment="1">
      <alignment horizontal="left" vertical="center"/>
    </xf>
    <xf numFmtId="0" fontId="79" fillId="6" borderId="6" xfId="0" quotePrefix="1" applyFont="1" applyFill="1" applyBorder="1" applyAlignment="1">
      <alignment horizontal="left" vertical="center"/>
    </xf>
    <xf numFmtId="0" fontId="79" fillId="8" borderId="13" xfId="0" quotePrefix="1" applyFont="1" applyFill="1" applyBorder="1" applyAlignment="1">
      <alignment horizontal="left" vertical="center"/>
    </xf>
    <xf numFmtId="0" fontId="94" fillId="33" borderId="8" xfId="0" applyFont="1" applyFill="1" applyBorder="1" applyAlignment="1">
      <alignment horizontal="center"/>
    </xf>
    <xf numFmtId="0" fontId="95" fillId="33" borderId="9" xfId="0" applyFont="1" applyFill="1" applyBorder="1"/>
    <xf numFmtId="0" fontId="94" fillId="33" borderId="1" xfId="0" applyFont="1" applyFill="1" applyBorder="1" applyAlignment="1">
      <alignment horizontal="center"/>
    </xf>
    <xf numFmtId="0" fontId="94" fillId="33" borderId="7" xfId="0" applyFont="1" applyFill="1" applyBorder="1" applyAlignment="1">
      <alignment horizontal="center"/>
    </xf>
    <xf numFmtId="0" fontId="98" fillId="0" borderId="41" xfId="0" applyFont="1" applyBorder="1" applyAlignment="1">
      <alignment horizontal="center" vertical="center" wrapText="1"/>
    </xf>
    <xf numFmtId="0" fontId="98" fillId="0" borderId="14" xfId="0" applyFont="1" applyBorder="1" applyAlignment="1">
      <alignment horizontal="center" vertical="center" wrapText="1"/>
    </xf>
    <xf numFmtId="0" fontId="60" fillId="30" borderId="17" xfId="25" applyFont="1" applyFill="1" applyBorder="1" applyAlignment="1">
      <alignment horizontal="center"/>
    </xf>
    <xf numFmtId="166" fontId="60" fillId="30" borderId="0" xfId="25" applyNumberFormat="1" applyFont="1" applyFill="1"/>
    <xf numFmtId="2" fontId="60" fillId="30" borderId="0" xfId="25" applyNumberFormat="1" applyFont="1" applyFill="1"/>
    <xf numFmtId="1" fontId="60" fillId="0" borderId="9" xfId="0" applyNumberFormat="1" applyFont="1" applyBorder="1" applyAlignment="1">
      <alignment horizontal="center"/>
    </xf>
    <xf numFmtId="1" fontId="60" fillId="0" borderId="14" xfId="0" applyNumberFormat="1" applyFont="1" applyBorder="1" applyAlignment="1">
      <alignment horizontal="center"/>
    </xf>
    <xf numFmtId="2" fontId="95" fillId="33" borderId="9" xfId="0" applyNumberFormat="1" applyFont="1" applyFill="1" applyBorder="1" applyAlignment="1">
      <alignment horizontal="center"/>
    </xf>
    <xf numFmtId="49" fontId="70" fillId="8" borderId="9" xfId="0" quotePrefix="1" applyNumberFormat="1" applyFont="1" applyFill="1" applyBorder="1" applyAlignment="1">
      <alignment horizontal="center" vertical="center"/>
    </xf>
    <xf numFmtId="49" fontId="70" fillId="8" borderId="14" xfId="0" quotePrefix="1" applyNumberFormat="1" applyFont="1" applyFill="1" applyBorder="1" applyAlignment="1">
      <alignment horizontal="center" vertical="center"/>
    </xf>
    <xf numFmtId="49" fontId="70" fillId="6" borderId="0" xfId="0" quotePrefix="1" applyNumberFormat="1" applyFont="1" applyFill="1" applyBorder="1" applyAlignment="1">
      <alignment horizontal="center" vertical="center"/>
    </xf>
    <xf numFmtId="0" fontId="80" fillId="32" borderId="10" xfId="0" applyFont="1" applyFill="1" applyBorder="1" applyAlignment="1"/>
    <xf numFmtId="0" fontId="80" fillId="32" borderId="12" xfId="0" applyFont="1" applyFill="1" applyBorder="1" applyAlignment="1"/>
    <xf numFmtId="1" fontId="60" fillId="0" borderId="7" xfId="0" applyNumberFormat="1" applyFont="1" applyBorder="1" applyAlignment="1">
      <alignment horizontal="center"/>
    </xf>
    <xf numFmtId="1" fontId="60" fillId="0" borderId="10" xfId="0" applyNumberFormat="1" applyFont="1" applyBorder="1" applyAlignment="1">
      <alignment horizontal="center"/>
    </xf>
    <xf numFmtId="165" fontId="60" fillId="14" borderId="10" xfId="0" applyNumberFormat="1" applyFont="1" applyFill="1" applyBorder="1" applyAlignment="1">
      <alignment horizontal="center"/>
    </xf>
    <xf numFmtId="0" fontId="99" fillId="14" borderId="0" xfId="25" applyFont="1" applyFill="1" applyAlignment="1">
      <alignment horizontal="center"/>
    </xf>
    <xf numFmtId="0" fontId="99" fillId="14" borderId="0" xfId="25" applyFont="1" applyFill="1" applyAlignment="1">
      <alignment horizontal="left"/>
    </xf>
    <xf numFmtId="0" fontId="99" fillId="14" borderId="0" xfId="0" applyFont="1" applyFill="1" applyAlignment="1">
      <alignment horizontal="left"/>
    </xf>
    <xf numFmtId="0" fontId="9" fillId="3" borderId="1" xfId="0" applyFont="1" applyFill="1" applyBorder="1" applyAlignment="1" applyProtection="1">
      <alignment horizontal="center"/>
      <protection locked="0"/>
    </xf>
    <xf numFmtId="0" fontId="12" fillId="0" borderId="0" xfId="0" applyFont="1" applyAlignment="1">
      <alignment horizontal="left"/>
    </xf>
    <xf numFmtId="0" fontId="31" fillId="11" borderId="0" xfId="0" applyFont="1" applyFill="1" applyAlignment="1">
      <alignment horizontal="center" vertical="center" textRotation="90"/>
    </xf>
    <xf numFmtId="0" fontId="31" fillId="13" borderId="0" xfId="0" applyFont="1" applyFill="1" applyAlignment="1">
      <alignment horizontal="center" vertical="center" textRotation="90"/>
    </xf>
    <xf numFmtId="0" fontId="10" fillId="13" borderId="0" xfId="25" applyFont="1" applyFill="1" applyAlignment="1">
      <alignment horizontal="left" wrapText="1"/>
    </xf>
    <xf numFmtId="0" fontId="100" fillId="14" borderId="0" xfId="36" applyFont="1" applyFill="1" applyAlignment="1">
      <alignment horizontal="center"/>
    </xf>
    <xf numFmtId="0" fontId="99" fillId="14" borderId="0" xfId="25" applyFont="1" applyFill="1" applyAlignment="1">
      <alignment horizontal="center"/>
    </xf>
    <xf numFmtId="0" fontId="99" fillId="14" borderId="0" xfId="0" applyFont="1" applyFill="1" applyAlignment="1">
      <alignment horizontal="left"/>
    </xf>
    <xf numFmtId="0" fontId="99" fillId="14" borderId="0" xfId="0" applyFont="1" applyFill="1" applyAlignment="1">
      <alignment horizontal="center"/>
    </xf>
    <xf numFmtId="0" fontId="97" fillId="0" borderId="43" xfId="0" applyFont="1" applyBorder="1" applyAlignment="1">
      <alignment horizontal="center" vertical="center" wrapText="1"/>
    </xf>
    <xf numFmtId="0" fontId="97" fillId="0" borderId="4" xfId="0" applyFont="1" applyBorder="1" applyAlignment="1">
      <alignment horizontal="center" vertical="center" wrapText="1"/>
    </xf>
    <xf numFmtId="0" fontId="97" fillId="0" borderId="35" xfId="0" applyFont="1" applyBorder="1" applyAlignment="1" applyProtection="1">
      <alignment horizontal="center" vertical="center" wrapText="1"/>
      <protection locked="0"/>
    </xf>
    <xf numFmtId="0" fontId="97" fillId="0" borderId="11" xfId="0" applyFont="1" applyBorder="1" applyAlignment="1" applyProtection="1">
      <alignment horizontal="center" vertical="center" wrapText="1"/>
      <protection locked="0"/>
    </xf>
    <xf numFmtId="0" fontId="98" fillId="0" borderId="3" xfId="0" applyFont="1" applyBorder="1" applyAlignment="1">
      <alignment horizontal="center" vertical="center" wrapText="1"/>
    </xf>
    <xf numFmtId="0" fontId="98" fillId="0" borderId="4" xfId="0" applyFont="1" applyBorder="1" applyAlignment="1">
      <alignment horizontal="center" vertical="center" wrapText="1"/>
    </xf>
    <xf numFmtId="0" fontId="97" fillId="0" borderId="6" xfId="0" applyFont="1" applyBorder="1" applyAlignment="1">
      <alignment horizontal="center" vertical="center" wrapText="1"/>
    </xf>
    <xf numFmtId="0" fontId="97" fillId="0" borderId="11" xfId="0" applyFont="1" applyBorder="1" applyAlignment="1">
      <alignment horizontal="center" vertical="center" wrapText="1"/>
    </xf>
    <xf numFmtId="0" fontId="97" fillId="0" borderId="2" xfId="0" applyFont="1" applyBorder="1" applyAlignment="1">
      <alignment horizontal="center" vertical="center" wrapText="1"/>
    </xf>
    <xf numFmtId="0" fontId="97" fillId="0" borderId="3" xfId="0" applyFont="1" applyBorder="1" applyAlignment="1">
      <alignment horizontal="center" vertical="center" wrapText="1"/>
    </xf>
    <xf numFmtId="0" fontId="98" fillId="0" borderId="2" xfId="0" applyFont="1" applyBorder="1" applyAlignment="1">
      <alignment horizontal="center" vertical="center" wrapText="1"/>
    </xf>
    <xf numFmtId="0" fontId="97" fillId="0" borderId="34" xfId="0" applyFont="1" applyBorder="1" applyAlignment="1">
      <alignment horizontal="center" vertical="center" wrapText="1"/>
    </xf>
    <xf numFmtId="0" fontId="97" fillId="0" borderId="42" xfId="0" applyFont="1" applyBorder="1" applyAlignment="1">
      <alignment horizontal="center" vertical="center" wrapText="1"/>
    </xf>
    <xf numFmtId="0" fontId="81" fillId="14" borderId="2" xfId="25" applyFont="1" applyFill="1" applyBorder="1" applyAlignment="1">
      <alignment horizontal="center"/>
    </xf>
    <xf numFmtId="0" fontId="81" fillId="14" borderId="3" xfId="25" applyFont="1" applyFill="1" applyBorder="1" applyAlignment="1">
      <alignment horizontal="center"/>
    </xf>
    <xf numFmtId="0" fontId="81" fillId="14" borderId="4" xfId="25" applyFont="1" applyFill="1" applyBorder="1" applyAlignment="1">
      <alignment horizontal="center"/>
    </xf>
    <xf numFmtId="0" fontId="96" fillId="0" borderId="6" xfId="0" applyFont="1" applyBorder="1" applyAlignment="1">
      <alignment horizontal="left" vertical="top" wrapText="1"/>
    </xf>
    <xf numFmtId="0" fontId="96" fillId="0" borderId="0" xfId="0" applyFont="1" applyBorder="1" applyAlignment="1">
      <alignment horizontal="left" vertical="top" wrapText="1"/>
    </xf>
    <xf numFmtId="0" fontId="96" fillId="0" borderId="11" xfId="0" applyFont="1" applyBorder="1" applyAlignment="1">
      <alignment horizontal="left" vertical="top" wrapText="1"/>
    </xf>
    <xf numFmtId="0" fontId="96" fillId="0" borderId="13" xfId="0" applyFont="1" applyBorder="1" applyAlignment="1">
      <alignment horizontal="left" vertical="top" wrapText="1"/>
    </xf>
    <xf numFmtId="0" fontId="96" fillId="0" borderId="14" xfId="0" applyFont="1" applyBorder="1" applyAlignment="1">
      <alignment horizontal="left" vertical="top" wrapText="1"/>
    </xf>
    <xf numFmtId="0" fontId="96" fillId="0" borderId="15" xfId="0" applyFont="1" applyBorder="1" applyAlignment="1">
      <alignment horizontal="left" vertical="top" wrapText="1"/>
    </xf>
    <xf numFmtId="0" fontId="84" fillId="29" borderId="2" xfId="0" applyFont="1" applyFill="1" applyBorder="1" applyAlignment="1">
      <alignment horizontal="center" vertical="center"/>
    </xf>
    <xf numFmtId="0" fontId="84" fillId="29" borderId="4" xfId="0" applyFont="1" applyFill="1" applyBorder="1" applyAlignment="1">
      <alignment horizontal="center" vertical="center"/>
    </xf>
    <xf numFmtId="0" fontId="97" fillId="0" borderId="37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center" vertical="center" wrapText="1"/>
    </xf>
    <xf numFmtId="14" fontId="97" fillId="0" borderId="38" xfId="0" applyNumberFormat="1" applyFont="1" applyBorder="1" applyAlignment="1">
      <alignment horizontal="center" vertical="center" textRotation="90" wrapText="1"/>
    </xf>
    <xf numFmtId="14" fontId="97" fillId="0" borderId="35" xfId="0" applyNumberFormat="1" applyFont="1" applyBorder="1" applyAlignment="1">
      <alignment horizontal="center" vertical="center" textRotation="90" wrapText="1"/>
    </xf>
    <xf numFmtId="0" fontId="97" fillId="0" borderId="35" xfId="0" applyFont="1" applyBorder="1" applyAlignment="1">
      <alignment horizontal="center" vertical="center" textRotation="90" wrapText="1"/>
    </xf>
    <xf numFmtId="0" fontId="97" fillId="0" borderId="36" xfId="0" applyFont="1" applyBorder="1" applyAlignment="1">
      <alignment horizontal="center" vertical="center" textRotation="90" wrapText="1"/>
    </xf>
    <xf numFmtId="0" fontId="82" fillId="29" borderId="9" xfId="0" applyFont="1" applyFill="1" applyBorder="1" applyAlignment="1">
      <alignment horizontal="left" vertical="center"/>
    </xf>
    <xf numFmtId="0" fontId="82" fillId="29" borderId="1" xfId="0" applyFont="1" applyFill="1" applyBorder="1" applyAlignment="1">
      <alignment horizontal="left" vertical="center"/>
    </xf>
    <xf numFmtId="0" fontId="82" fillId="29" borderId="3" xfId="0" applyFont="1" applyFill="1" applyBorder="1" applyAlignment="1">
      <alignment horizontal="left" vertical="center"/>
    </xf>
    <xf numFmtId="0" fontId="82" fillId="29" borderId="4" xfId="0" applyFont="1" applyFill="1" applyBorder="1" applyAlignment="1">
      <alignment horizontal="left" vertical="center"/>
    </xf>
    <xf numFmtId="0" fontId="60" fillId="0" borderId="8" xfId="0" applyFont="1" applyBorder="1" applyAlignment="1">
      <alignment horizontal="center"/>
    </xf>
    <xf numFmtId="0" fontId="60" fillId="0" borderId="9" xfId="0" applyFont="1" applyBorder="1" applyAlignment="1">
      <alignment horizontal="center"/>
    </xf>
    <xf numFmtId="0" fontId="60" fillId="0" borderId="1" xfId="0" applyFont="1" applyBorder="1" applyAlignment="1">
      <alignment horizontal="center"/>
    </xf>
    <xf numFmtId="0" fontId="60" fillId="0" borderId="6" xfId="0" applyFont="1" applyBorder="1" applyAlignment="1">
      <alignment horizontal="center"/>
    </xf>
    <xf numFmtId="0" fontId="60" fillId="0" borderId="0" xfId="0" applyFont="1" applyBorder="1" applyAlignment="1">
      <alignment horizontal="center"/>
    </xf>
    <xf numFmtId="0" fontId="60" fillId="0" borderId="11" xfId="0" applyFont="1" applyBorder="1" applyAlignment="1">
      <alignment horizontal="center"/>
    </xf>
    <xf numFmtId="0" fontId="60" fillId="0" borderId="13" xfId="0" applyFont="1" applyBorder="1" applyAlignment="1">
      <alignment horizontal="center"/>
    </xf>
    <xf numFmtId="0" fontId="60" fillId="0" borderId="14" xfId="0" applyFont="1" applyBorder="1" applyAlignment="1">
      <alignment horizontal="center"/>
    </xf>
    <xf numFmtId="0" fontId="60" fillId="0" borderId="15" xfId="0" applyFont="1" applyBorder="1" applyAlignment="1">
      <alignment horizontal="center"/>
    </xf>
    <xf numFmtId="0" fontId="97" fillId="0" borderId="8" xfId="0" applyFont="1" applyBorder="1" applyAlignment="1">
      <alignment horizontal="center" vertical="center" wrapText="1"/>
    </xf>
    <xf numFmtId="0" fontId="97" fillId="0" borderId="9" xfId="0" applyFont="1" applyBorder="1" applyAlignment="1">
      <alignment horizontal="center" vertical="center" wrapText="1"/>
    </xf>
    <xf numFmtId="0" fontId="97" fillId="0" borderId="1" xfId="0" applyFont="1" applyBorder="1" applyAlignment="1">
      <alignment horizontal="center" vertical="center" wrapText="1"/>
    </xf>
    <xf numFmtId="0" fontId="64" fillId="0" borderId="2" xfId="0" applyFont="1" applyBorder="1" applyAlignment="1">
      <alignment horizontal="center"/>
    </xf>
    <xf numFmtId="0" fontId="64" fillId="0" borderId="3" xfId="0" applyFont="1" applyBorder="1" applyAlignment="1">
      <alignment horizontal="center"/>
    </xf>
    <xf numFmtId="0" fontId="64" fillId="0" borderId="4" xfId="0" applyFont="1" applyBorder="1" applyAlignment="1">
      <alignment horizontal="center"/>
    </xf>
    <xf numFmtId="0" fontId="83" fillId="29" borderId="8" xfId="0" applyFont="1" applyFill="1" applyBorder="1" applyAlignment="1">
      <alignment horizontal="right" vertical="center"/>
    </xf>
    <xf numFmtId="0" fontId="83" fillId="29" borderId="9" xfId="0" applyFont="1" applyFill="1" applyBorder="1" applyAlignment="1">
      <alignment horizontal="right" vertical="center"/>
    </xf>
    <xf numFmtId="0" fontId="64" fillId="14" borderId="8" xfId="25" applyFont="1" applyFill="1" applyBorder="1" applyAlignment="1">
      <alignment horizontal="center" vertical="center"/>
    </xf>
    <xf numFmtId="0" fontId="64" fillId="14" borderId="9" xfId="25" applyFont="1" applyFill="1" applyBorder="1" applyAlignment="1">
      <alignment horizontal="center" vertical="center"/>
    </xf>
    <xf numFmtId="0" fontId="64" fillId="14" borderId="1" xfId="25" applyFont="1" applyFill="1" applyBorder="1" applyAlignment="1">
      <alignment horizontal="center" vertical="center"/>
    </xf>
    <xf numFmtId="0" fontId="64" fillId="14" borderId="13" xfId="25" applyFont="1" applyFill="1" applyBorder="1" applyAlignment="1">
      <alignment horizontal="center" vertical="center"/>
    </xf>
    <xf numFmtId="0" fontId="64" fillId="14" borderId="14" xfId="25" applyFont="1" applyFill="1" applyBorder="1" applyAlignment="1">
      <alignment horizontal="center" vertical="center"/>
    </xf>
    <xf numFmtId="0" fontId="64" fillId="14" borderId="15" xfId="25" applyFont="1" applyFill="1" applyBorder="1" applyAlignment="1">
      <alignment horizontal="center" vertical="center"/>
    </xf>
    <xf numFmtId="0" fontId="78" fillId="14" borderId="2" xfId="25" applyFont="1" applyFill="1" applyBorder="1" applyAlignment="1">
      <alignment horizontal="center" vertical="center"/>
    </xf>
    <xf numFmtId="0" fontId="78" fillId="14" borderId="3" xfId="25" applyFont="1" applyFill="1" applyBorder="1" applyAlignment="1">
      <alignment horizontal="center" vertical="center"/>
    </xf>
    <xf numFmtId="0" fontId="78" fillId="14" borderId="4" xfId="25" applyFont="1" applyFill="1" applyBorder="1" applyAlignment="1">
      <alignment horizontal="center" vertical="center"/>
    </xf>
    <xf numFmtId="0" fontId="96" fillId="0" borderId="8" xfId="0" applyFont="1" applyBorder="1" applyAlignment="1">
      <alignment horizontal="left" vertical="top" wrapText="1"/>
    </xf>
    <xf numFmtId="0" fontId="96" fillId="0" borderId="9" xfId="0" applyFont="1" applyBorder="1" applyAlignment="1">
      <alignment horizontal="left" vertical="top" wrapText="1"/>
    </xf>
    <xf numFmtId="0" fontId="96" fillId="0" borderId="1" xfId="0" applyFont="1" applyBorder="1" applyAlignment="1">
      <alignment horizontal="left" vertical="top" wrapText="1"/>
    </xf>
    <xf numFmtId="49" fontId="6" fillId="0" borderId="8" xfId="0" applyNumberFormat="1" applyFont="1" applyBorder="1" applyAlignment="1">
      <alignment horizontal="left" vertical="center"/>
    </xf>
    <xf numFmtId="49" fontId="6" fillId="0" borderId="9" xfId="0" applyNumberFormat="1" applyFont="1" applyBorder="1" applyAlignment="1">
      <alignment horizontal="left" vertical="center"/>
    </xf>
    <xf numFmtId="2" fontId="92" fillId="14" borderId="8" xfId="0" applyNumberFormat="1" applyFont="1" applyFill="1" applyBorder="1" applyAlignment="1">
      <alignment horizontal="center" vertical="center"/>
    </xf>
    <xf numFmtId="2" fontId="92" fillId="14" borderId="13" xfId="0" applyNumberFormat="1" applyFont="1" applyFill="1" applyBorder="1" applyAlignment="1">
      <alignment horizontal="center" vertical="center"/>
    </xf>
    <xf numFmtId="49" fontId="0" fillId="0" borderId="6" xfId="0" applyNumberFormat="1" applyBorder="1" applyAlignment="1">
      <alignment horizontal="left" vertical="center" wrapText="1"/>
    </xf>
    <xf numFmtId="49" fontId="0" fillId="0" borderId="0" xfId="0" applyNumberFormat="1" applyBorder="1" applyAlignment="1">
      <alignment horizontal="left" vertical="center" wrapText="1"/>
    </xf>
    <xf numFmtId="49" fontId="0" fillId="0" borderId="13" xfId="0" applyNumberFormat="1" applyBorder="1" applyAlignment="1">
      <alignment horizontal="left" vertical="center" wrapText="1"/>
    </xf>
    <xf numFmtId="49" fontId="0" fillId="0" borderId="14" xfId="0" applyNumberFormat="1" applyBorder="1" applyAlignment="1">
      <alignment horizontal="left" vertical="center" wrapText="1"/>
    </xf>
    <xf numFmtId="0" fontId="82" fillId="3" borderId="7" xfId="0" applyFont="1" applyFill="1" applyBorder="1" applyAlignment="1" applyProtection="1">
      <alignment horizontal="center" vertical="center"/>
      <protection locked="0"/>
    </xf>
    <xf numFmtId="0" fontId="82" fillId="3" borderId="12" xfId="0" applyFont="1" applyFill="1" applyBorder="1" applyAlignment="1" applyProtection="1">
      <alignment horizontal="center" vertical="center"/>
      <protection locked="0"/>
    </xf>
    <xf numFmtId="0" fontId="61" fillId="14" borderId="8" xfId="0" applyFont="1" applyFill="1" applyBorder="1" applyAlignment="1">
      <alignment horizontal="center"/>
    </xf>
    <xf numFmtId="0" fontId="61" fillId="14" borderId="9" xfId="0" applyFont="1" applyFill="1" applyBorder="1" applyAlignment="1">
      <alignment horizontal="center"/>
    </xf>
    <xf numFmtId="0" fontId="61" fillId="14" borderId="6" xfId="0" applyFont="1" applyFill="1" applyBorder="1" applyAlignment="1">
      <alignment horizontal="center"/>
    </xf>
    <xf numFmtId="0" fontId="61" fillId="14" borderId="0" xfId="0" applyFont="1" applyFill="1" applyBorder="1" applyAlignment="1">
      <alignment horizontal="center"/>
    </xf>
    <xf numFmtId="0" fontId="69" fillId="0" borderId="8" xfId="25" applyFont="1" applyBorder="1" applyAlignment="1">
      <alignment horizontal="right" vertical="center"/>
    </xf>
    <xf numFmtId="0" fontId="69" fillId="0" borderId="9" xfId="25" applyFont="1" applyBorder="1" applyAlignment="1">
      <alignment horizontal="right" vertical="center"/>
    </xf>
    <xf numFmtId="0" fontId="60" fillId="0" borderId="9" xfId="25" applyFont="1" applyBorder="1" applyAlignment="1" applyProtection="1">
      <alignment horizontal="center" vertical="center"/>
      <protection locked="0"/>
    </xf>
    <xf numFmtId="0" fontId="60" fillId="0" borderId="3" xfId="25" applyFont="1" applyBorder="1" applyAlignment="1" applyProtection="1">
      <alignment horizontal="center" vertical="center"/>
      <protection locked="0"/>
    </xf>
    <xf numFmtId="0" fontId="60" fillId="0" borderId="4" xfId="25" applyFont="1" applyBorder="1" applyAlignment="1" applyProtection="1">
      <alignment horizontal="center" vertical="center"/>
      <protection locked="0"/>
    </xf>
    <xf numFmtId="0" fontId="64" fillId="14" borderId="6" xfId="25" applyFont="1" applyFill="1" applyBorder="1" applyAlignment="1">
      <alignment horizontal="center" vertical="center"/>
    </xf>
    <xf numFmtId="0" fontId="64" fillId="14" borderId="0" xfId="25" applyFont="1" applyFill="1" applyBorder="1" applyAlignment="1">
      <alignment horizontal="center" vertical="center"/>
    </xf>
    <xf numFmtId="0" fontId="66" fillId="14" borderId="6" xfId="25" applyFont="1" applyFill="1" applyBorder="1" applyAlignment="1">
      <alignment horizontal="center" vertical="center"/>
    </xf>
    <xf numFmtId="0" fontId="66" fillId="14" borderId="0" xfId="25" applyFont="1" applyFill="1" applyBorder="1" applyAlignment="1">
      <alignment horizontal="center" vertical="center"/>
    </xf>
    <xf numFmtId="0" fontId="65" fillId="14" borderId="13" xfId="25" applyFont="1" applyFill="1" applyBorder="1" applyAlignment="1">
      <alignment horizontal="center" vertical="center"/>
    </xf>
    <xf numFmtId="0" fontId="65" fillId="14" borderId="14" xfId="25" applyFont="1" applyFill="1" applyBorder="1" applyAlignment="1">
      <alignment horizontal="center" vertical="center"/>
    </xf>
    <xf numFmtId="0" fontId="36" fillId="30" borderId="0" xfId="25" applyFont="1" applyFill="1"/>
    <xf numFmtId="0" fontId="37" fillId="0" borderId="2" xfId="25" applyFont="1" applyFill="1" applyBorder="1" applyAlignment="1">
      <alignment horizontal="center" vertical="top" wrapText="1"/>
    </xf>
    <xf numFmtId="0" fontId="37" fillId="0" borderId="4" xfId="25" applyFont="1" applyFill="1" applyBorder="1" applyAlignment="1">
      <alignment horizontal="center" vertical="top" wrapText="1"/>
    </xf>
    <xf numFmtId="0" fontId="36" fillId="29" borderId="8" xfId="25" applyFont="1" applyFill="1" applyBorder="1" applyAlignment="1">
      <alignment wrapText="1"/>
    </xf>
    <xf numFmtId="0" fontId="36" fillId="29" borderId="9" xfId="25" applyFont="1" applyFill="1" applyBorder="1" applyAlignment="1">
      <alignment wrapText="1"/>
    </xf>
    <xf numFmtId="0" fontId="36" fillId="29" borderId="1" xfId="25" applyFont="1" applyFill="1" applyBorder="1" applyAlignment="1">
      <alignment wrapText="1"/>
    </xf>
    <xf numFmtId="0" fontId="36" fillId="29" borderId="6" xfId="25" applyFont="1" applyFill="1" applyBorder="1"/>
    <xf numFmtId="0" fontId="36" fillId="29" borderId="0" xfId="25" applyFont="1" applyFill="1" applyBorder="1"/>
    <xf numFmtId="0" fontId="36" fillId="29" borderId="11" xfId="25" applyFont="1" applyFill="1" applyBorder="1"/>
    <xf numFmtId="0" fontId="36" fillId="29" borderId="13" xfId="25" applyFont="1" applyFill="1" applyBorder="1" applyAlignment="1">
      <alignment wrapText="1"/>
    </xf>
    <xf numFmtId="0" fontId="36" fillId="29" borderId="14" xfId="25" applyFont="1" applyFill="1" applyBorder="1"/>
    <xf numFmtId="0" fontId="36" fillId="29" borderId="15" xfId="25" applyFont="1" applyFill="1" applyBorder="1"/>
    <xf numFmtId="0" fontId="37" fillId="0" borderId="7" xfId="25" applyFont="1" applyFill="1" applyBorder="1" applyAlignment="1">
      <alignment horizontal="center" vertical="top" wrapText="1"/>
    </xf>
    <xf numFmtId="0" fontId="37" fillId="0" borderId="12" xfId="25" applyFont="1" applyFill="1" applyBorder="1" applyAlignment="1">
      <alignment horizontal="center" vertical="top" wrapText="1"/>
    </xf>
    <xf numFmtId="0" fontId="37" fillId="0" borderId="8" xfId="25" applyFont="1" applyFill="1" applyBorder="1" applyAlignment="1">
      <alignment horizontal="center" vertical="top" wrapText="1"/>
    </xf>
    <xf numFmtId="0" fontId="37" fillId="0" borderId="1" xfId="25" applyFont="1" applyFill="1" applyBorder="1" applyAlignment="1">
      <alignment horizontal="center" vertical="top" wrapText="1"/>
    </xf>
    <xf numFmtId="0" fontId="37" fillId="0" borderId="13" xfId="25" applyFont="1" applyFill="1" applyBorder="1" applyAlignment="1">
      <alignment horizontal="center" vertical="top" wrapText="1"/>
    </xf>
    <xf numFmtId="0" fontId="37" fillId="0" borderId="15" xfId="25" applyFont="1" applyFill="1" applyBorder="1" applyAlignment="1">
      <alignment horizontal="center" vertical="top" wrapText="1"/>
    </xf>
    <xf numFmtId="0" fontId="67" fillId="0" borderId="7" xfId="25" applyFont="1" applyFill="1" applyBorder="1" applyAlignment="1">
      <alignment vertical="top" wrapText="1"/>
    </xf>
    <xf numFmtId="0" fontId="67" fillId="0" borderId="12" xfId="25" applyFont="1" applyFill="1" applyBorder="1" applyAlignment="1">
      <alignment vertical="top" wrapText="1"/>
    </xf>
    <xf numFmtId="0" fontId="37" fillId="0" borderId="2" xfId="25" quotePrefix="1" applyFont="1" applyFill="1" applyBorder="1" applyAlignment="1">
      <alignment horizontal="center" vertical="top" wrapText="1"/>
    </xf>
    <xf numFmtId="0" fontId="37" fillId="0" borderId="4" xfId="25" quotePrefix="1" applyFont="1" applyFill="1" applyBorder="1" applyAlignment="1">
      <alignment horizontal="center" vertical="top" wrapText="1"/>
    </xf>
    <xf numFmtId="0" fontId="38" fillId="0" borderId="8" xfId="25" applyFont="1" applyFill="1" applyBorder="1" applyAlignment="1">
      <alignment horizontal="center" vertical="top" wrapText="1"/>
    </xf>
    <xf numFmtId="0" fontId="38" fillId="0" borderId="9" xfId="25" applyFont="1" applyFill="1" applyBorder="1" applyAlignment="1">
      <alignment horizontal="center" vertical="top" wrapText="1"/>
    </xf>
    <xf numFmtId="0" fontId="38" fillId="0" borderId="1" xfId="25" applyFont="1" applyFill="1" applyBorder="1" applyAlignment="1">
      <alignment horizontal="center" vertical="top" wrapText="1"/>
    </xf>
    <xf numFmtId="0" fontId="38" fillId="0" borderId="6" xfId="25" applyFont="1" applyFill="1" applyBorder="1" applyAlignment="1">
      <alignment horizontal="center" vertical="top" wrapText="1"/>
    </xf>
    <xf numFmtId="0" fontId="38" fillId="0" borderId="0" xfId="25" applyFont="1" applyFill="1" applyAlignment="1">
      <alignment horizontal="center" vertical="top" wrapText="1"/>
    </xf>
    <xf numFmtId="0" fontId="38" fillId="0" borderId="11" xfId="25" applyFont="1" applyFill="1" applyBorder="1" applyAlignment="1">
      <alignment horizontal="center" vertical="top" wrapText="1"/>
    </xf>
    <xf numFmtId="0" fontId="38" fillId="0" borderId="13" xfId="25" applyFont="1" applyFill="1" applyBorder="1" applyAlignment="1">
      <alignment horizontal="center" vertical="top" wrapText="1"/>
    </xf>
    <xf numFmtId="0" fontId="38" fillId="0" borderId="14" xfId="25" applyFont="1" applyFill="1" applyBorder="1" applyAlignment="1">
      <alignment horizontal="center" vertical="top" wrapText="1"/>
    </xf>
    <xf numFmtId="0" fontId="38" fillId="0" borderId="15" xfId="25" applyFont="1" applyFill="1" applyBorder="1" applyAlignment="1">
      <alignment horizontal="center" vertical="top" wrapText="1"/>
    </xf>
    <xf numFmtId="0" fontId="38" fillId="0" borderId="7" xfId="25" applyFont="1" applyFill="1" applyBorder="1" applyAlignment="1">
      <alignment horizontal="center" vertical="top" wrapText="1"/>
    </xf>
    <xf numFmtId="0" fontId="38" fillId="0" borderId="10" xfId="25" applyFont="1" applyFill="1" applyBorder="1" applyAlignment="1">
      <alignment horizontal="center" vertical="top" wrapText="1"/>
    </xf>
    <xf numFmtId="0" fontId="38" fillId="0" borderId="12" xfId="25" applyFont="1" applyFill="1" applyBorder="1" applyAlignment="1">
      <alignment horizontal="center" vertical="top" wrapText="1"/>
    </xf>
    <xf numFmtId="17" fontId="37" fillId="0" borderId="2" xfId="25" quotePrefix="1" applyNumberFormat="1" applyFont="1" applyFill="1" applyBorder="1" applyAlignment="1">
      <alignment horizontal="center" vertical="top" wrapText="1"/>
    </xf>
    <xf numFmtId="17" fontId="37" fillId="0" borderId="4" xfId="25" quotePrefix="1" applyNumberFormat="1" applyFont="1" applyFill="1" applyBorder="1" applyAlignment="1">
      <alignment horizontal="center" vertical="top" wrapText="1"/>
    </xf>
    <xf numFmtId="16" fontId="37" fillId="0" borderId="2" xfId="25" quotePrefix="1" applyNumberFormat="1" applyFont="1" applyFill="1" applyBorder="1" applyAlignment="1">
      <alignment horizontal="center" vertical="top" wrapText="1"/>
    </xf>
    <xf numFmtId="16" fontId="37" fillId="0" borderId="4" xfId="25" quotePrefix="1" applyNumberFormat="1" applyFont="1" applyFill="1" applyBorder="1" applyAlignment="1">
      <alignment horizontal="center" vertical="top" wrapText="1"/>
    </xf>
    <xf numFmtId="0" fontId="37" fillId="0" borderId="6" xfId="25" applyFont="1" applyFill="1" applyBorder="1" applyAlignment="1">
      <alignment horizontal="center" vertical="top" wrapText="1"/>
    </xf>
    <xf numFmtId="0" fontId="37" fillId="0" borderId="11" xfId="25" applyFont="1" applyFill="1" applyBorder="1" applyAlignment="1">
      <alignment horizontal="center" vertical="top" wrapText="1"/>
    </xf>
    <xf numFmtId="0" fontId="37" fillId="0" borderId="10" xfId="25" applyFont="1" applyFill="1" applyBorder="1" applyAlignment="1">
      <alignment horizontal="center" vertical="top" wrapText="1"/>
    </xf>
    <xf numFmtId="0" fontId="37" fillId="0" borderId="7" xfId="25" applyFont="1" applyFill="1" applyBorder="1" applyAlignment="1">
      <alignment horizontal="left" vertical="top" wrapText="1"/>
    </xf>
    <xf numFmtId="0" fontId="37" fillId="0" borderId="10" xfId="25" applyFont="1" applyFill="1" applyBorder="1" applyAlignment="1">
      <alignment horizontal="left" vertical="top" wrapText="1"/>
    </xf>
    <xf numFmtId="0" fontId="37" fillId="0" borderId="12" xfId="25" applyFont="1" applyFill="1" applyBorder="1" applyAlignment="1">
      <alignment horizontal="left" vertical="top" wrapText="1"/>
    </xf>
    <xf numFmtId="0" fontId="66" fillId="14" borderId="11" xfId="25" applyFont="1" applyFill="1" applyBorder="1" applyAlignment="1">
      <alignment horizontal="center" vertical="center"/>
    </xf>
    <xf numFmtId="0" fontId="65" fillId="14" borderId="15" xfId="25" applyFont="1" applyFill="1" applyBorder="1" applyAlignment="1">
      <alignment horizontal="center" vertical="center"/>
    </xf>
    <xf numFmtId="0" fontId="69" fillId="0" borderId="2" xfId="25" applyFont="1" applyBorder="1" applyAlignment="1">
      <alignment horizontal="right" vertical="center"/>
    </xf>
    <xf numFmtId="0" fontId="69" fillId="0" borderId="3" xfId="25" applyFont="1" applyBorder="1" applyAlignment="1">
      <alignment horizontal="right" vertical="center"/>
    </xf>
    <xf numFmtId="0" fontId="71" fillId="9" borderId="8" xfId="0" applyFont="1" applyFill="1" applyBorder="1" applyAlignment="1">
      <alignment horizontal="center"/>
    </xf>
    <xf numFmtId="0" fontId="71" fillId="9" borderId="9" xfId="0" applyFont="1" applyFill="1" applyBorder="1" applyAlignment="1">
      <alignment horizontal="center"/>
    </xf>
    <xf numFmtId="49" fontId="63" fillId="4" borderId="8" xfId="0" applyNumberFormat="1" applyFont="1" applyFill="1" applyBorder="1" applyAlignment="1">
      <alignment horizontal="center" vertical="center"/>
    </xf>
    <xf numFmtId="49" fontId="63" fillId="4" borderId="9" xfId="0" applyNumberFormat="1" applyFont="1" applyFill="1" applyBorder="1" applyAlignment="1">
      <alignment horizontal="center" vertical="center"/>
    </xf>
    <xf numFmtId="49" fontId="63" fillId="0" borderId="13" xfId="0" applyNumberFormat="1" applyFont="1" applyBorder="1" applyAlignment="1">
      <alignment horizontal="center" vertical="center"/>
    </xf>
    <xf numFmtId="49" fontId="63" fillId="0" borderId="14" xfId="0" applyNumberFormat="1" applyFont="1" applyBorder="1" applyAlignment="1">
      <alignment horizontal="center" vertical="center"/>
    </xf>
    <xf numFmtId="0" fontId="64" fillId="14" borderId="11" xfId="25" applyFont="1" applyFill="1" applyBorder="1" applyAlignment="1">
      <alignment horizontal="center" vertical="center"/>
    </xf>
    <xf numFmtId="0" fontId="36" fillId="29" borderId="6" xfId="25" applyFont="1" applyFill="1" applyBorder="1" applyAlignment="1">
      <alignment horizontal="left" wrapText="1"/>
    </xf>
    <xf numFmtId="0" fontId="36" fillId="29" borderId="0" xfId="25" applyFont="1" applyFill="1" applyBorder="1" applyAlignment="1">
      <alignment horizontal="left" wrapText="1"/>
    </xf>
    <xf numFmtId="0" fontId="36" fillId="29" borderId="11" xfId="25" applyFont="1" applyFill="1" applyBorder="1" applyAlignment="1">
      <alignment horizontal="left" wrapText="1"/>
    </xf>
    <xf numFmtId="0" fontId="36" fillId="29" borderId="6" xfId="25" applyFont="1" applyFill="1" applyBorder="1" applyAlignment="1">
      <alignment horizontal="center"/>
    </xf>
    <xf numFmtId="0" fontId="36" fillId="29" borderId="0" xfId="25" applyFont="1" applyFill="1" applyBorder="1" applyAlignment="1">
      <alignment horizontal="center"/>
    </xf>
    <xf numFmtId="0" fontId="36" fillId="29" borderId="11" xfId="25" applyFont="1" applyFill="1" applyBorder="1" applyAlignment="1">
      <alignment horizontal="center"/>
    </xf>
    <xf numFmtId="49" fontId="70" fillId="0" borderId="13" xfId="0" applyNumberFormat="1" applyFont="1" applyBorder="1" applyAlignment="1">
      <alignment horizontal="center" vertical="center"/>
    </xf>
    <xf numFmtId="49" fontId="70" fillId="0" borderId="14" xfId="0" applyNumberFormat="1" applyFont="1" applyBorder="1" applyAlignment="1">
      <alignment horizontal="center" vertical="center"/>
    </xf>
    <xf numFmtId="49" fontId="70" fillId="0" borderId="32" xfId="0" applyNumberFormat="1" applyFont="1" applyBorder="1" applyAlignment="1">
      <alignment horizontal="center" vertical="center"/>
    </xf>
    <xf numFmtId="0" fontId="53" fillId="0" borderId="13" xfId="25" applyFont="1" applyFill="1" applyBorder="1" applyAlignment="1">
      <alignment vertical="top" wrapText="1"/>
    </xf>
    <xf numFmtId="0" fontId="38" fillId="0" borderId="14" xfId="25" applyFont="1" applyFill="1" applyBorder="1" applyAlignment="1">
      <alignment vertical="top" wrapText="1"/>
    </xf>
    <xf numFmtId="0" fontId="38" fillId="0" borderId="15" xfId="25" applyFont="1" applyFill="1" applyBorder="1" applyAlignment="1">
      <alignment vertical="top" wrapText="1"/>
    </xf>
    <xf numFmtId="0" fontId="38" fillId="0" borderId="2" xfId="25" applyFont="1" applyFill="1" applyBorder="1" applyAlignment="1">
      <alignment vertical="top" wrapText="1"/>
    </xf>
    <xf numFmtId="0" fontId="38" fillId="0" borderId="3" xfId="25" applyFont="1" applyFill="1" applyBorder="1" applyAlignment="1">
      <alignment vertical="top" wrapText="1"/>
    </xf>
    <xf numFmtId="0" fontId="38" fillId="0" borderId="4" xfId="25" applyFont="1" applyFill="1" applyBorder="1" applyAlignment="1">
      <alignment vertical="top" wrapText="1"/>
    </xf>
    <xf numFmtId="0" fontId="38" fillId="0" borderId="8" xfId="25" applyFont="1" applyFill="1" applyBorder="1" applyAlignment="1">
      <alignment vertical="top" wrapText="1"/>
    </xf>
    <xf numFmtId="0" fontId="38" fillId="0" borderId="9" xfId="25" applyFont="1" applyFill="1" applyBorder="1" applyAlignment="1">
      <alignment vertical="top" wrapText="1"/>
    </xf>
    <xf numFmtId="0" fontId="38" fillId="0" borderId="1" xfId="25" applyFont="1" applyFill="1" applyBorder="1" applyAlignment="1">
      <alignment vertical="top" wrapText="1"/>
    </xf>
    <xf numFmtId="0" fontId="38" fillId="0" borderId="6" xfId="25" applyFont="1" applyFill="1" applyBorder="1" applyAlignment="1">
      <alignment vertical="top" wrapText="1"/>
    </xf>
    <xf numFmtId="0" fontId="38" fillId="0" borderId="0" xfId="25" applyFont="1" applyFill="1" applyAlignment="1">
      <alignment vertical="top" wrapText="1"/>
    </xf>
    <xf numFmtId="0" fontId="38" fillId="0" borderId="11" xfId="25" applyFont="1" applyFill="1" applyBorder="1" applyAlignment="1">
      <alignment vertical="top" wrapText="1"/>
    </xf>
    <xf numFmtId="0" fontId="38" fillId="0" borderId="2" xfId="25" applyFont="1" applyFill="1" applyBorder="1" applyAlignment="1">
      <alignment horizontal="center" vertical="top" wrapText="1"/>
    </xf>
    <xf numFmtId="0" fontId="38" fillId="0" borderId="4" xfId="25" applyFont="1" applyFill="1" applyBorder="1" applyAlignment="1">
      <alignment horizontal="center" vertical="top" wrapText="1"/>
    </xf>
    <xf numFmtId="0" fontId="38" fillId="14" borderId="2" xfId="25" applyFont="1" applyFill="1" applyBorder="1" applyAlignment="1">
      <alignment horizontal="center" vertical="top" wrapText="1"/>
    </xf>
    <xf numFmtId="0" fontId="38" fillId="14" borderId="4" xfId="25" applyFont="1" applyFill="1" applyBorder="1" applyAlignment="1">
      <alignment horizontal="center" vertical="top" wrapText="1"/>
    </xf>
    <xf numFmtId="0" fontId="37" fillId="14" borderId="7" xfId="25" applyFont="1" applyFill="1" applyBorder="1" applyAlignment="1">
      <alignment horizontal="center" vertical="top" wrapText="1"/>
    </xf>
    <xf numFmtId="0" fontId="37" fillId="14" borderId="10" xfId="25" applyFont="1" applyFill="1" applyBorder="1" applyAlignment="1">
      <alignment horizontal="center" vertical="top" wrapText="1"/>
    </xf>
    <xf numFmtId="0" fontId="37" fillId="14" borderId="12" xfId="25" applyFont="1" applyFill="1" applyBorder="1" applyAlignment="1">
      <alignment horizontal="center" vertical="top" wrapText="1"/>
    </xf>
    <xf numFmtId="0" fontId="38" fillId="14" borderId="8" xfId="25" applyFont="1" applyFill="1" applyBorder="1" applyAlignment="1">
      <alignment vertical="top" wrapText="1"/>
    </xf>
    <xf numFmtId="0" fontId="38" fillId="14" borderId="9" xfId="25" applyFont="1" applyFill="1" applyBorder="1" applyAlignment="1">
      <alignment vertical="top" wrapText="1"/>
    </xf>
    <xf numFmtId="0" fontId="38" fillId="14" borderId="1" xfId="25" applyFont="1" applyFill="1" applyBorder="1" applyAlignment="1">
      <alignment vertical="top" wrapText="1"/>
    </xf>
    <xf numFmtId="0" fontId="38" fillId="14" borderId="13" xfId="25" applyFont="1" applyFill="1" applyBorder="1" applyAlignment="1">
      <alignment vertical="top" wrapText="1"/>
    </xf>
    <xf numFmtId="0" fontId="38" fillId="14" borderId="14" xfId="25" applyFont="1" applyFill="1" applyBorder="1" applyAlignment="1">
      <alignment vertical="top" wrapText="1"/>
    </xf>
    <xf numFmtId="0" fontId="38" fillId="14" borderId="15" xfId="25" applyFont="1" applyFill="1" applyBorder="1" applyAlignment="1">
      <alignment vertical="top" wrapText="1"/>
    </xf>
    <xf numFmtId="0" fontId="37" fillId="14" borderId="2" xfId="25" applyFont="1" applyFill="1" applyBorder="1" applyAlignment="1">
      <alignment horizontal="center" vertical="top" wrapText="1"/>
    </xf>
    <xf numFmtId="0" fontId="37" fillId="14" borderId="4" xfId="25" applyFont="1" applyFill="1" applyBorder="1" applyAlignment="1">
      <alignment horizontal="center" vertical="top" wrapText="1"/>
    </xf>
    <xf numFmtId="0" fontId="37" fillId="14" borderId="8" xfId="25" applyFont="1" applyFill="1" applyBorder="1" applyAlignment="1">
      <alignment horizontal="center" vertical="top" wrapText="1"/>
    </xf>
    <xf numFmtId="0" fontId="37" fillId="14" borderId="1" xfId="25" applyFont="1" applyFill="1" applyBorder="1" applyAlignment="1">
      <alignment horizontal="center" vertical="top" wrapText="1"/>
    </xf>
    <xf numFmtId="0" fontId="37" fillId="14" borderId="6" xfId="25" applyFont="1" applyFill="1" applyBorder="1" applyAlignment="1">
      <alignment horizontal="center" vertical="top" wrapText="1"/>
    </xf>
    <xf numFmtId="0" fontId="37" fillId="14" borderId="11" xfId="25" applyFont="1" applyFill="1" applyBorder="1" applyAlignment="1">
      <alignment horizontal="center" vertical="top" wrapText="1"/>
    </xf>
    <xf numFmtId="0" fontId="37" fillId="14" borderId="13" xfId="25" applyFont="1" applyFill="1" applyBorder="1" applyAlignment="1">
      <alignment horizontal="center" vertical="top" wrapText="1"/>
    </xf>
    <xf numFmtId="0" fontId="37" fillId="14" borderId="15" xfId="25" applyFont="1" applyFill="1" applyBorder="1" applyAlignment="1">
      <alignment horizontal="center" vertical="top" wrapText="1"/>
    </xf>
    <xf numFmtId="0" fontId="38" fillId="14" borderId="8" xfId="25" applyFont="1" applyFill="1" applyBorder="1" applyAlignment="1">
      <alignment horizontal="center" vertical="top" wrapText="1"/>
    </xf>
    <xf numFmtId="0" fontId="38" fillId="14" borderId="9" xfId="25" applyFont="1" applyFill="1" applyBorder="1" applyAlignment="1">
      <alignment horizontal="center" vertical="top" wrapText="1"/>
    </xf>
    <xf numFmtId="0" fontId="38" fillId="14" borderId="1" xfId="25" applyFont="1" applyFill="1" applyBorder="1" applyAlignment="1">
      <alignment horizontal="center" vertical="top" wrapText="1"/>
    </xf>
    <xf numFmtId="0" fontId="38" fillId="14" borderId="6" xfId="25" applyFont="1" applyFill="1" applyBorder="1" applyAlignment="1">
      <alignment horizontal="center" vertical="top" wrapText="1"/>
    </xf>
    <xf numFmtId="0" fontId="38" fillId="14" borderId="0" xfId="25" applyFont="1" applyFill="1" applyAlignment="1">
      <alignment horizontal="center" vertical="top" wrapText="1"/>
    </xf>
    <xf numFmtId="0" fontId="38" fillId="14" borderId="11" xfId="25" applyFont="1" applyFill="1" applyBorder="1" applyAlignment="1">
      <alignment horizontal="center" vertical="top" wrapText="1"/>
    </xf>
    <xf numFmtId="0" fontId="38" fillId="14" borderId="13" xfId="25" applyFont="1" applyFill="1" applyBorder="1" applyAlignment="1">
      <alignment horizontal="center" vertical="top" wrapText="1"/>
    </xf>
    <xf numFmtId="0" fontId="38" fillId="14" borderId="14" xfId="25" applyFont="1" applyFill="1" applyBorder="1" applyAlignment="1">
      <alignment horizontal="center" vertical="top" wrapText="1"/>
    </xf>
    <xf numFmtId="0" fontId="38" fillId="14" borderId="15" xfId="25" applyFont="1" applyFill="1" applyBorder="1" applyAlignment="1">
      <alignment horizontal="center" vertical="top" wrapText="1"/>
    </xf>
    <xf numFmtId="0" fontId="38" fillId="14" borderId="7" xfId="25" applyFont="1" applyFill="1" applyBorder="1" applyAlignment="1">
      <alignment horizontal="center" vertical="top" wrapText="1"/>
    </xf>
    <xf numFmtId="0" fontId="38" fillId="14" borderId="10" xfId="25" applyFont="1" applyFill="1" applyBorder="1" applyAlignment="1">
      <alignment horizontal="center" vertical="top" wrapText="1"/>
    </xf>
    <xf numFmtId="0" fontId="38" fillId="14" borderId="12" xfId="25" applyFont="1" applyFill="1" applyBorder="1" applyAlignment="1">
      <alignment horizontal="center" vertical="top" wrapText="1"/>
    </xf>
    <xf numFmtId="0" fontId="49" fillId="14" borderId="7" xfId="25" applyFont="1" applyFill="1" applyBorder="1" applyAlignment="1">
      <alignment vertical="top" wrapText="1"/>
    </xf>
    <xf numFmtId="0" fontId="49" fillId="14" borderId="12" xfId="25" applyFont="1" applyFill="1" applyBorder="1" applyAlignment="1">
      <alignment vertical="top" wrapText="1"/>
    </xf>
    <xf numFmtId="0" fontId="37" fillId="14" borderId="7" xfId="25" applyFont="1" applyFill="1" applyBorder="1" applyAlignment="1">
      <alignment horizontal="left" vertical="top" wrapText="1"/>
    </xf>
    <xf numFmtId="0" fontId="37" fillId="14" borderId="10" xfId="25" applyFont="1" applyFill="1" applyBorder="1" applyAlignment="1">
      <alignment horizontal="left" vertical="top" wrapText="1"/>
    </xf>
    <xf numFmtId="0" fontId="37" fillId="14" borderId="12" xfId="25" applyFont="1" applyFill="1" applyBorder="1" applyAlignment="1">
      <alignment horizontal="left" vertical="top" wrapText="1"/>
    </xf>
    <xf numFmtId="0" fontId="29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49" fontId="0" fillId="0" borderId="13" xfId="0" applyNumberFormat="1" applyBorder="1" applyAlignment="1">
      <alignment horizontal="left" wrapText="1"/>
    </xf>
    <xf numFmtId="49" fontId="0" fillId="0" borderId="14" xfId="0" applyNumberFormat="1" applyBorder="1" applyAlignment="1">
      <alignment horizontal="left" wrapText="1"/>
    </xf>
  </cellXfs>
  <cellStyles count="37">
    <cellStyle name="Collegamento ipertestuale" xfId="36" builtinId="8"/>
    <cellStyle name="Euro" xfId="2" xr:uid="{00000000-0005-0000-0000-000000000000}"/>
    <cellStyle name="Euro 2" xfId="7" xr:uid="{00000000-0005-0000-0000-000001000000}"/>
    <cellStyle name="Euro 3" xfId="8" xr:uid="{00000000-0005-0000-0000-000002000000}"/>
    <cellStyle name="Euro 4" xfId="9" xr:uid="{00000000-0005-0000-0000-000003000000}"/>
    <cellStyle name="Euro 5" xfId="10" xr:uid="{00000000-0005-0000-0000-000004000000}"/>
    <cellStyle name="Euro 5 2" xfId="27" xr:uid="{00000000-0005-0000-0000-000005000000}"/>
    <cellStyle name="Euro 6" xfId="6" xr:uid="{00000000-0005-0000-0000-000006000000}"/>
    <cellStyle name="Euro 6 2" xfId="26" xr:uid="{00000000-0005-0000-0000-000007000000}"/>
    <cellStyle name="Komma 2" xfId="12" xr:uid="{00000000-0005-0000-0000-00000A000000}"/>
    <cellStyle name="Komma 3" xfId="13" xr:uid="{00000000-0005-0000-0000-00000B000000}"/>
    <cellStyle name="Komma 4" xfId="14" xr:uid="{00000000-0005-0000-0000-00000C000000}"/>
    <cellStyle name="Komma 4 2" xfId="29" xr:uid="{00000000-0005-0000-0000-00000D000000}"/>
    <cellStyle name="Komma 5" xfId="11" xr:uid="{00000000-0005-0000-0000-00000E000000}"/>
    <cellStyle name="Komma 5 2" xfId="28" xr:uid="{00000000-0005-0000-0000-00000F000000}"/>
    <cellStyle name="Migliaia" xfId="1" builtinId="3"/>
    <cellStyle name="Normale" xfId="0" builtinId="0"/>
    <cellStyle name="Normale 2" xfId="15" xr:uid="{00000000-0005-0000-0000-000010000000}"/>
    <cellStyle name="Normálna_Hárok1" xfId="5" xr:uid="{00000000-0005-0000-0000-000011000000}"/>
    <cellStyle name="Normálna_Hárok1 2" xfId="35" xr:uid="{EB23D49C-8B4E-4704-83CF-E82F15B56B8E}"/>
    <cellStyle name="Percentuale" xfId="3" builtinId="5"/>
    <cellStyle name="Prozent 2" xfId="17" xr:uid="{00000000-0005-0000-0000-000013000000}"/>
    <cellStyle name="Prozent 3" xfId="18" xr:uid="{00000000-0005-0000-0000-000014000000}"/>
    <cellStyle name="Prozent 3 2" xfId="31" xr:uid="{00000000-0005-0000-0000-000015000000}"/>
    <cellStyle name="Prozent 4" xfId="16" xr:uid="{00000000-0005-0000-0000-000016000000}"/>
    <cellStyle name="Prozent 4 2" xfId="30" xr:uid="{00000000-0005-0000-0000-000017000000}"/>
    <cellStyle name="Standard 2" xfId="25" xr:uid="{00000000-0005-0000-0000-000019000000}"/>
    <cellStyle name="Standard 3" xfId="34" xr:uid="{C876F0FF-B18C-47DA-AD85-728CEC5DF5EE}"/>
    <cellStyle name="Standard 4" xfId="19" xr:uid="{00000000-0005-0000-0000-00001A000000}"/>
    <cellStyle name="Stil 1" xfId="20" xr:uid="{00000000-0005-0000-0000-00001B000000}"/>
    <cellStyle name="Style 1" xfId="4" xr:uid="{00000000-0005-0000-0000-00001C000000}"/>
    <cellStyle name="Style 1 2" xfId="22" xr:uid="{00000000-0005-0000-0000-00001D000000}"/>
    <cellStyle name="Style 1 3" xfId="23" xr:uid="{00000000-0005-0000-0000-00001E000000}"/>
    <cellStyle name="Style 1 4" xfId="24" xr:uid="{00000000-0005-0000-0000-00001F000000}"/>
    <cellStyle name="Style 1 4 2" xfId="33" xr:uid="{00000000-0005-0000-0000-000020000000}"/>
    <cellStyle name="Style 1 5" xfId="21" xr:uid="{00000000-0005-0000-0000-000021000000}"/>
    <cellStyle name="Style 1 5 2" xfId="32" xr:uid="{00000000-0005-0000-0000-000022000000}"/>
  </cellStyles>
  <dxfs count="63"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/>
        <condense val="0"/>
        <extend val="0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ont>
        <b/>
        <i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05055540863442"/>
          <c:y val="7.3934960318831344E-2"/>
          <c:w val="0.85145718255922509"/>
          <c:h val="0.7895013001785585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'T30S_Charge_14 11 2023'!$G$12</c:f>
              <c:strCache>
                <c:ptCount val="1"/>
                <c:pt idx="0">
                  <c:v>target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'T30S_Charge_14 11 2023'!$C$13:$C$178</c:f>
              <c:numCache>
                <c:formatCode>General</c:formatCode>
                <c:ptCount val="166"/>
                <c:pt idx="0" formatCode="0">
                  <c:v>1</c:v>
                </c:pt>
                <c:pt idx="1">
                  <c:v>2</c:v>
                </c:pt>
                <c:pt idx="2" formatCode="0">
                  <c:v>3</c:v>
                </c:pt>
                <c:pt idx="3">
                  <c:v>4</c:v>
                </c:pt>
                <c:pt idx="4" formatCode="0">
                  <c:v>5</c:v>
                </c:pt>
                <c:pt idx="5">
                  <c:v>6</c:v>
                </c:pt>
                <c:pt idx="6" formatCode="0">
                  <c:v>7</c:v>
                </c:pt>
                <c:pt idx="7">
                  <c:v>8</c:v>
                </c:pt>
                <c:pt idx="8" formatCode="0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 formatCode="0">
                  <c:v>13</c:v>
                </c:pt>
                <c:pt idx="13">
                  <c:v>14</c:v>
                </c:pt>
                <c:pt idx="14" formatCode="0">
                  <c:v>15</c:v>
                </c:pt>
                <c:pt idx="15">
                  <c:v>16</c:v>
                </c:pt>
                <c:pt idx="16" formatCode="0">
                  <c:v>17</c:v>
                </c:pt>
                <c:pt idx="17">
                  <c:v>18</c:v>
                </c:pt>
                <c:pt idx="18" formatCode="0">
                  <c:v>19</c:v>
                </c:pt>
                <c:pt idx="19">
                  <c:v>20</c:v>
                </c:pt>
                <c:pt idx="20" formatCode="0">
                  <c:v>21</c:v>
                </c:pt>
                <c:pt idx="21">
                  <c:v>22</c:v>
                </c:pt>
                <c:pt idx="22" formatCode="0">
                  <c:v>23</c:v>
                </c:pt>
                <c:pt idx="23">
                  <c:v>24</c:v>
                </c:pt>
                <c:pt idx="24" formatCode="0">
                  <c:v>25</c:v>
                </c:pt>
                <c:pt idx="25">
                  <c:v>26</c:v>
                </c:pt>
                <c:pt idx="26" formatCode="0">
                  <c:v>27</c:v>
                </c:pt>
                <c:pt idx="27">
                  <c:v>28</c:v>
                </c:pt>
                <c:pt idx="28" formatCode="0">
                  <c:v>29</c:v>
                </c:pt>
                <c:pt idx="29">
                  <c:v>30</c:v>
                </c:pt>
                <c:pt idx="30" formatCode="0">
                  <c:v>31</c:v>
                </c:pt>
                <c:pt idx="31">
                  <c:v>32</c:v>
                </c:pt>
                <c:pt idx="32" formatCode="0">
                  <c:v>33</c:v>
                </c:pt>
                <c:pt idx="33">
                  <c:v>34</c:v>
                </c:pt>
                <c:pt idx="34" formatCode="0">
                  <c:v>35</c:v>
                </c:pt>
                <c:pt idx="35">
                  <c:v>36</c:v>
                </c:pt>
                <c:pt idx="36" formatCode="0">
                  <c:v>37</c:v>
                </c:pt>
                <c:pt idx="37">
                  <c:v>38</c:v>
                </c:pt>
                <c:pt idx="38" formatCode="0">
                  <c:v>39</c:v>
                </c:pt>
                <c:pt idx="39">
                  <c:v>40</c:v>
                </c:pt>
                <c:pt idx="40" formatCode="0">
                  <c:v>41</c:v>
                </c:pt>
                <c:pt idx="41">
                  <c:v>42</c:v>
                </c:pt>
                <c:pt idx="42" formatCode="0">
                  <c:v>43</c:v>
                </c:pt>
                <c:pt idx="43">
                  <c:v>44</c:v>
                </c:pt>
                <c:pt idx="44" formatCode="0">
                  <c:v>45</c:v>
                </c:pt>
                <c:pt idx="45">
                  <c:v>46</c:v>
                </c:pt>
                <c:pt idx="46" formatCode="0">
                  <c:v>47</c:v>
                </c:pt>
                <c:pt idx="47">
                  <c:v>48</c:v>
                </c:pt>
                <c:pt idx="48" formatCode="0">
                  <c:v>49</c:v>
                </c:pt>
                <c:pt idx="49">
                  <c:v>50</c:v>
                </c:pt>
                <c:pt idx="50" formatCode="0">
                  <c:v>51</c:v>
                </c:pt>
                <c:pt idx="51">
                  <c:v>52</c:v>
                </c:pt>
                <c:pt idx="52" formatCode="0">
                  <c:v>53</c:v>
                </c:pt>
                <c:pt idx="53">
                  <c:v>54</c:v>
                </c:pt>
                <c:pt idx="54" formatCode="0">
                  <c:v>55</c:v>
                </c:pt>
                <c:pt idx="55">
                  <c:v>56</c:v>
                </c:pt>
                <c:pt idx="56" formatCode="0">
                  <c:v>57</c:v>
                </c:pt>
                <c:pt idx="57">
                  <c:v>58</c:v>
                </c:pt>
                <c:pt idx="58" formatCode="0">
                  <c:v>59</c:v>
                </c:pt>
                <c:pt idx="59">
                  <c:v>60</c:v>
                </c:pt>
                <c:pt idx="60" formatCode="0">
                  <c:v>61</c:v>
                </c:pt>
                <c:pt idx="61">
                  <c:v>62</c:v>
                </c:pt>
                <c:pt idx="62" formatCode="0">
                  <c:v>63</c:v>
                </c:pt>
                <c:pt idx="63">
                  <c:v>64</c:v>
                </c:pt>
                <c:pt idx="64" formatCode="0">
                  <c:v>65</c:v>
                </c:pt>
                <c:pt idx="65">
                  <c:v>66</c:v>
                </c:pt>
                <c:pt idx="66" formatCode="0">
                  <c:v>67</c:v>
                </c:pt>
                <c:pt idx="67">
                  <c:v>68</c:v>
                </c:pt>
                <c:pt idx="68" formatCode="0">
                  <c:v>69</c:v>
                </c:pt>
                <c:pt idx="69">
                  <c:v>70</c:v>
                </c:pt>
                <c:pt idx="70" formatCode="0">
                  <c:v>71</c:v>
                </c:pt>
                <c:pt idx="71">
                  <c:v>72</c:v>
                </c:pt>
                <c:pt idx="72" formatCode="0">
                  <c:v>73</c:v>
                </c:pt>
                <c:pt idx="73">
                  <c:v>74</c:v>
                </c:pt>
                <c:pt idx="74" formatCode="0">
                  <c:v>75</c:v>
                </c:pt>
                <c:pt idx="75">
                  <c:v>76</c:v>
                </c:pt>
                <c:pt idx="76" formatCode="0">
                  <c:v>77</c:v>
                </c:pt>
                <c:pt idx="77">
                  <c:v>78</c:v>
                </c:pt>
                <c:pt idx="78" formatCode="0">
                  <c:v>79</c:v>
                </c:pt>
                <c:pt idx="79">
                  <c:v>80</c:v>
                </c:pt>
                <c:pt idx="80" formatCode="0">
                  <c:v>81</c:v>
                </c:pt>
                <c:pt idx="81">
                  <c:v>82</c:v>
                </c:pt>
                <c:pt idx="82" formatCode="0">
                  <c:v>83</c:v>
                </c:pt>
                <c:pt idx="83">
                  <c:v>84</c:v>
                </c:pt>
                <c:pt idx="84" formatCode="0">
                  <c:v>85</c:v>
                </c:pt>
                <c:pt idx="85">
                  <c:v>86</c:v>
                </c:pt>
                <c:pt idx="86" formatCode="0">
                  <c:v>87</c:v>
                </c:pt>
                <c:pt idx="87">
                  <c:v>88</c:v>
                </c:pt>
                <c:pt idx="88" formatCode="0">
                  <c:v>89</c:v>
                </c:pt>
                <c:pt idx="89">
                  <c:v>90</c:v>
                </c:pt>
                <c:pt idx="90" formatCode="0">
                  <c:v>91</c:v>
                </c:pt>
                <c:pt idx="91">
                  <c:v>92</c:v>
                </c:pt>
                <c:pt idx="92" formatCode="0">
                  <c:v>93</c:v>
                </c:pt>
                <c:pt idx="93">
                  <c:v>94</c:v>
                </c:pt>
                <c:pt idx="94" formatCode="0">
                  <c:v>95</c:v>
                </c:pt>
                <c:pt idx="95">
                  <c:v>96</c:v>
                </c:pt>
                <c:pt idx="96" formatCode="0">
                  <c:v>97</c:v>
                </c:pt>
                <c:pt idx="97">
                  <c:v>98</c:v>
                </c:pt>
                <c:pt idx="98" formatCode="0">
                  <c:v>99</c:v>
                </c:pt>
                <c:pt idx="99">
                  <c:v>100</c:v>
                </c:pt>
                <c:pt idx="100" formatCode="0">
                  <c:v>101</c:v>
                </c:pt>
                <c:pt idx="101">
                  <c:v>102</c:v>
                </c:pt>
                <c:pt idx="102" formatCode="0">
                  <c:v>103</c:v>
                </c:pt>
                <c:pt idx="103">
                  <c:v>104</c:v>
                </c:pt>
                <c:pt idx="104" formatCode="0">
                  <c:v>105</c:v>
                </c:pt>
                <c:pt idx="105">
                  <c:v>106</c:v>
                </c:pt>
                <c:pt idx="106" formatCode="0">
                  <c:v>107</c:v>
                </c:pt>
                <c:pt idx="107">
                  <c:v>108</c:v>
                </c:pt>
                <c:pt idx="108" formatCode="0">
                  <c:v>109</c:v>
                </c:pt>
                <c:pt idx="109">
                  <c:v>110</c:v>
                </c:pt>
                <c:pt idx="110" formatCode="0">
                  <c:v>111</c:v>
                </c:pt>
                <c:pt idx="111" formatCode="0">
                  <c:v>112</c:v>
                </c:pt>
                <c:pt idx="112">
                  <c:v>113</c:v>
                </c:pt>
                <c:pt idx="113" formatCode="0">
                  <c:v>114</c:v>
                </c:pt>
                <c:pt idx="114">
                  <c:v>115</c:v>
                </c:pt>
                <c:pt idx="115" formatCode="0">
                  <c:v>116</c:v>
                </c:pt>
                <c:pt idx="116">
                  <c:v>117</c:v>
                </c:pt>
                <c:pt idx="117" formatCode="0">
                  <c:v>118</c:v>
                </c:pt>
                <c:pt idx="118">
                  <c:v>119</c:v>
                </c:pt>
                <c:pt idx="119" formatCode="0">
                  <c:v>120</c:v>
                </c:pt>
                <c:pt idx="120">
                  <c:v>121</c:v>
                </c:pt>
                <c:pt idx="121" formatCode="0">
                  <c:v>122</c:v>
                </c:pt>
                <c:pt idx="122">
                  <c:v>123</c:v>
                </c:pt>
                <c:pt idx="123" formatCode="0">
                  <c:v>124</c:v>
                </c:pt>
                <c:pt idx="124">
                  <c:v>125</c:v>
                </c:pt>
                <c:pt idx="125" formatCode="0">
                  <c:v>126</c:v>
                </c:pt>
                <c:pt idx="126">
                  <c:v>127</c:v>
                </c:pt>
                <c:pt idx="127" formatCode="0">
                  <c:v>128</c:v>
                </c:pt>
                <c:pt idx="128">
                  <c:v>129</c:v>
                </c:pt>
                <c:pt idx="129" formatCode="0">
                  <c:v>130</c:v>
                </c:pt>
                <c:pt idx="130">
                  <c:v>131</c:v>
                </c:pt>
                <c:pt idx="131" formatCode="0">
                  <c:v>132</c:v>
                </c:pt>
                <c:pt idx="132">
                  <c:v>133</c:v>
                </c:pt>
                <c:pt idx="133" formatCode="0">
                  <c:v>134</c:v>
                </c:pt>
                <c:pt idx="134">
                  <c:v>135</c:v>
                </c:pt>
                <c:pt idx="135" formatCode="0">
                  <c:v>136</c:v>
                </c:pt>
                <c:pt idx="136">
                  <c:v>137</c:v>
                </c:pt>
                <c:pt idx="137" formatCode="0">
                  <c:v>138</c:v>
                </c:pt>
                <c:pt idx="138">
                  <c:v>139</c:v>
                </c:pt>
                <c:pt idx="139" formatCode="0">
                  <c:v>140</c:v>
                </c:pt>
                <c:pt idx="140">
                  <c:v>141</c:v>
                </c:pt>
                <c:pt idx="141" formatCode="0">
                  <c:v>142</c:v>
                </c:pt>
                <c:pt idx="142">
                  <c:v>143</c:v>
                </c:pt>
                <c:pt idx="143" formatCode="0">
                  <c:v>144</c:v>
                </c:pt>
                <c:pt idx="144">
                  <c:v>145</c:v>
                </c:pt>
                <c:pt idx="145" formatCode="0">
                  <c:v>146</c:v>
                </c:pt>
                <c:pt idx="146">
                  <c:v>147</c:v>
                </c:pt>
                <c:pt idx="147" formatCode="0">
                  <c:v>148</c:v>
                </c:pt>
                <c:pt idx="148">
                  <c:v>149</c:v>
                </c:pt>
                <c:pt idx="149" formatCode="0">
                  <c:v>150</c:v>
                </c:pt>
                <c:pt idx="150">
                  <c:v>151</c:v>
                </c:pt>
                <c:pt idx="151" formatCode="0">
                  <c:v>152</c:v>
                </c:pt>
                <c:pt idx="152">
                  <c:v>153</c:v>
                </c:pt>
                <c:pt idx="153" formatCode="0">
                  <c:v>154</c:v>
                </c:pt>
                <c:pt idx="154">
                  <c:v>155</c:v>
                </c:pt>
                <c:pt idx="155" formatCode="0">
                  <c:v>156</c:v>
                </c:pt>
                <c:pt idx="156">
                  <c:v>157</c:v>
                </c:pt>
                <c:pt idx="157" formatCode="0">
                  <c:v>158</c:v>
                </c:pt>
                <c:pt idx="158">
                  <c:v>159</c:v>
                </c:pt>
                <c:pt idx="159" formatCode="0">
                  <c:v>160</c:v>
                </c:pt>
                <c:pt idx="160">
                  <c:v>161</c:v>
                </c:pt>
                <c:pt idx="161" formatCode="0">
                  <c:v>162</c:v>
                </c:pt>
                <c:pt idx="162">
                  <c:v>163</c:v>
                </c:pt>
                <c:pt idx="163" formatCode="0">
                  <c:v>164</c:v>
                </c:pt>
                <c:pt idx="164">
                  <c:v>165</c:v>
                </c:pt>
                <c:pt idx="165" formatCode="0">
                  <c:v>166</c:v>
                </c:pt>
              </c:numCache>
            </c:numRef>
          </c:xVal>
          <c:yVal>
            <c:numRef>
              <c:f>'T30S_Charge_14 11 2023'!$G$13:$G$178</c:f>
              <c:numCache>
                <c:formatCode>0.000_ ;\-0.000\ </c:formatCode>
                <c:ptCount val="166"/>
                <c:pt idx="0">
                  <c:v>0.39900000000000002</c:v>
                </c:pt>
                <c:pt idx="1">
                  <c:v>0.40300000000000002</c:v>
                </c:pt>
                <c:pt idx="2">
                  <c:v>0.40600000000000003</c:v>
                </c:pt>
                <c:pt idx="3">
                  <c:v>0.40600000000000003</c:v>
                </c:pt>
                <c:pt idx="4">
                  <c:v>0.40799999999999997</c:v>
                </c:pt>
                <c:pt idx="5">
                  <c:v>0.39500000000000002</c:v>
                </c:pt>
                <c:pt idx="6">
                  <c:v>0.39700000000000002</c:v>
                </c:pt>
                <c:pt idx="7">
                  <c:v>0.4</c:v>
                </c:pt>
                <c:pt idx="8">
                  <c:v>0.40200000000000002</c:v>
                </c:pt>
                <c:pt idx="9">
                  <c:v>0.40300000000000002</c:v>
                </c:pt>
                <c:pt idx="10">
                  <c:v>0.377</c:v>
                </c:pt>
                <c:pt idx="11">
                  <c:v>0.38100000000000001</c:v>
                </c:pt>
                <c:pt idx="12">
                  <c:v>0.39</c:v>
                </c:pt>
                <c:pt idx="13">
                  <c:v>0.39700000000000002</c:v>
                </c:pt>
                <c:pt idx="14">
                  <c:v>0.40500000000000003</c:v>
                </c:pt>
                <c:pt idx="15">
                  <c:v>0.38800000000000001</c:v>
                </c:pt>
                <c:pt idx="16">
                  <c:v>0.36099999999999999</c:v>
                </c:pt>
                <c:pt idx="17">
                  <c:v>0.35</c:v>
                </c:pt>
                <c:pt idx="18">
                  <c:v>0.35499999999999998</c:v>
                </c:pt>
                <c:pt idx="19">
                  <c:v>0.34899999999999998</c:v>
                </c:pt>
                <c:pt idx="20">
                  <c:v>0.36099999999999999</c:v>
                </c:pt>
                <c:pt idx="21">
                  <c:v>0.36199999999999999</c:v>
                </c:pt>
                <c:pt idx="22">
                  <c:v>0.378</c:v>
                </c:pt>
                <c:pt idx="23">
                  <c:v>0.377</c:v>
                </c:pt>
                <c:pt idx="24">
                  <c:v>0.38500000000000001</c:v>
                </c:pt>
                <c:pt idx="25">
                  <c:v>0.377</c:v>
                </c:pt>
                <c:pt idx="26">
                  <c:v>0.35899999999999999</c:v>
                </c:pt>
                <c:pt idx="27">
                  <c:v>0.35599999999999998</c:v>
                </c:pt>
                <c:pt idx="28">
                  <c:v>0.35499999999999998</c:v>
                </c:pt>
                <c:pt idx="29">
                  <c:v>0.35199999999999998</c:v>
                </c:pt>
                <c:pt idx="30">
                  <c:v>0.38700000000000001</c:v>
                </c:pt>
                <c:pt idx="31">
                  <c:v>0.38900000000000001</c:v>
                </c:pt>
                <c:pt idx="32">
                  <c:v>0.38700000000000001</c:v>
                </c:pt>
                <c:pt idx="33">
                  <c:v>0.38900000000000001</c:v>
                </c:pt>
                <c:pt idx="34">
                  <c:v>0.38600000000000001</c:v>
                </c:pt>
                <c:pt idx="35">
                  <c:v>0.35499999999999998</c:v>
                </c:pt>
                <c:pt idx="36">
                  <c:v>0.35399999999999998</c:v>
                </c:pt>
                <c:pt idx="37">
                  <c:v>0.35799999999999998</c:v>
                </c:pt>
                <c:pt idx="38">
                  <c:v>0.35499999999999998</c:v>
                </c:pt>
                <c:pt idx="39">
                  <c:v>0.35299999999999998</c:v>
                </c:pt>
                <c:pt idx="40">
                  <c:v>0.40100000000000002</c:v>
                </c:pt>
                <c:pt idx="41">
                  <c:v>0.35099999999999998</c:v>
                </c:pt>
                <c:pt idx="42">
                  <c:v>0.34339999999999998</c:v>
                </c:pt>
                <c:pt idx="43">
                  <c:v>0.34799999999999998</c:v>
                </c:pt>
                <c:pt idx="44">
                  <c:v>0.34899999999999998</c:v>
                </c:pt>
                <c:pt idx="45">
                  <c:v>0.35499999999999998</c:v>
                </c:pt>
                <c:pt idx="46">
                  <c:v>0.35699999999999998</c:v>
                </c:pt>
                <c:pt idx="47">
                  <c:v>0.35799999999999998</c:v>
                </c:pt>
                <c:pt idx="48">
                  <c:v>0.36099999999999999</c:v>
                </c:pt>
                <c:pt idx="49">
                  <c:v>0.36399999999999999</c:v>
                </c:pt>
                <c:pt idx="50">
                  <c:v>0.36199999999999999</c:v>
                </c:pt>
                <c:pt idx="51">
                  <c:v>0.37</c:v>
                </c:pt>
                <c:pt idx="52">
                  <c:v>0.37</c:v>
                </c:pt>
                <c:pt idx="53">
                  <c:v>0.374</c:v>
                </c:pt>
                <c:pt idx="54">
                  <c:v>0.372</c:v>
                </c:pt>
                <c:pt idx="55">
                  <c:v>0.373</c:v>
                </c:pt>
                <c:pt idx="56">
                  <c:v>0.41799999999999998</c:v>
                </c:pt>
                <c:pt idx="57">
                  <c:v>0.41699999999999998</c:v>
                </c:pt>
                <c:pt idx="58">
                  <c:v>0.41499999999999998</c:v>
                </c:pt>
                <c:pt idx="59">
                  <c:v>0.41299999999999998</c:v>
                </c:pt>
                <c:pt idx="60">
                  <c:v>0.41399999999999998</c:v>
                </c:pt>
                <c:pt idx="61">
                  <c:v>0.379</c:v>
                </c:pt>
                <c:pt idx="62">
                  <c:v>0.38200000000000001</c:v>
                </c:pt>
                <c:pt idx="63">
                  <c:v>0.39100000000000001</c:v>
                </c:pt>
                <c:pt idx="64">
                  <c:v>0.38900000000000001</c:v>
                </c:pt>
                <c:pt idx="65">
                  <c:v>0.39200000000000002</c:v>
                </c:pt>
                <c:pt idx="66">
                  <c:v>0.41499999999999998</c:v>
                </c:pt>
                <c:pt idx="67">
                  <c:v>0.41599999999999998</c:v>
                </c:pt>
                <c:pt idx="68">
                  <c:v>0.41899999999999998</c:v>
                </c:pt>
                <c:pt idx="69">
                  <c:v>0.42</c:v>
                </c:pt>
                <c:pt idx="70">
                  <c:v>0.42</c:v>
                </c:pt>
                <c:pt idx="71">
                  <c:v>0.38400000000000001</c:v>
                </c:pt>
                <c:pt idx="72">
                  <c:v>0.39500000000000002</c:v>
                </c:pt>
                <c:pt idx="73">
                  <c:v>0.40899999999999997</c:v>
                </c:pt>
                <c:pt idx="74">
                  <c:v>0.41699999999999998</c:v>
                </c:pt>
                <c:pt idx="75">
                  <c:v>0.42199999999999999</c:v>
                </c:pt>
                <c:pt idx="76">
                  <c:v>0.38700000000000001</c:v>
                </c:pt>
                <c:pt idx="77">
                  <c:v>0.38400000000000001</c:v>
                </c:pt>
                <c:pt idx="78">
                  <c:v>0.39200000000000002</c:v>
                </c:pt>
                <c:pt idx="79">
                  <c:v>0.39800000000000002</c:v>
                </c:pt>
                <c:pt idx="80">
                  <c:v>0.39700000000000002</c:v>
                </c:pt>
                <c:pt idx="81">
                  <c:v>0.39600000000000002</c:v>
                </c:pt>
                <c:pt idx="82">
                  <c:v>0.38900000000000001</c:v>
                </c:pt>
                <c:pt idx="83">
                  <c:v>0.38700000000000001</c:v>
                </c:pt>
                <c:pt idx="84">
                  <c:v>0.38800000000000001</c:v>
                </c:pt>
                <c:pt idx="85">
                  <c:v>0.38800000000000001</c:v>
                </c:pt>
                <c:pt idx="86">
                  <c:v>0.314</c:v>
                </c:pt>
                <c:pt idx="87">
                  <c:v>0.317</c:v>
                </c:pt>
                <c:pt idx="88">
                  <c:v>0.32300000000000001</c:v>
                </c:pt>
                <c:pt idx="89">
                  <c:v>0.32800000000000001</c:v>
                </c:pt>
                <c:pt idx="90">
                  <c:v>0.33100000000000002</c:v>
                </c:pt>
                <c:pt idx="91">
                  <c:v>0.38600000000000001</c:v>
                </c:pt>
                <c:pt idx="92">
                  <c:v>0.374</c:v>
                </c:pt>
                <c:pt idx="93">
                  <c:v>0.36899999999999999</c:v>
                </c:pt>
                <c:pt idx="94">
                  <c:v>0.35599999999999998</c:v>
                </c:pt>
                <c:pt idx="95">
                  <c:v>0.34699999999999998</c:v>
                </c:pt>
                <c:pt idx="96">
                  <c:v>0.33100000000000002</c:v>
                </c:pt>
                <c:pt idx="97">
                  <c:v>0.32200000000000001</c:v>
                </c:pt>
                <c:pt idx="98">
                  <c:v>0.318</c:v>
                </c:pt>
                <c:pt idx="99">
                  <c:v>0.316</c:v>
                </c:pt>
                <c:pt idx="100">
                  <c:v>0.30499999999999999</c:v>
                </c:pt>
                <c:pt idx="101">
                  <c:v>0.309</c:v>
                </c:pt>
                <c:pt idx="102">
                  <c:v>0.29599999999999999</c:v>
                </c:pt>
                <c:pt idx="103">
                  <c:v>0.28699999999999998</c:v>
                </c:pt>
                <c:pt idx="104">
                  <c:v>0.27800000000000002</c:v>
                </c:pt>
                <c:pt idx="105">
                  <c:v>0.27700000000000002</c:v>
                </c:pt>
                <c:pt idx="106">
                  <c:v>0.29199999999999998</c:v>
                </c:pt>
                <c:pt idx="107">
                  <c:v>0.26</c:v>
                </c:pt>
                <c:pt idx="108">
                  <c:v>0.249</c:v>
                </c:pt>
                <c:pt idx="109">
                  <c:v>0.21447665407385899</c:v>
                </c:pt>
                <c:pt idx="110">
                  <c:v>0.17</c:v>
                </c:pt>
                <c:pt idx="111">
                  <c:v>0.39</c:v>
                </c:pt>
                <c:pt idx="112">
                  <c:v>0.379</c:v>
                </c:pt>
                <c:pt idx="113">
                  <c:v>0.36899999999999999</c:v>
                </c:pt>
                <c:pt idx="114">
                  <c:v>0.371</c:v>
                </c:pt>
                <c:pt idx="115">
                  <c:v>0.375</c:v>
                </c:pt>
                <c:pt idx="116">
                  <c:v>0.36699999999999999</c:v>
                </c:pt>
                <c:pt idx="117">
                  <c:v>0.36799999999999999</c:v>
                </c:pt>
                <c:pt idx="118">
                  <c:v>0.36699999999999999</c:v>
                </c:pt>
                <c:pt idx="119">
                  <c:v>0.36599999999999999</c:v>
                </c:pt>
                <c:pt idx="120">
                  <c:v>0.36499999999999999</c:v>
                </c:pt>
                <c:pt idx="121">
                  <c:v>0.39900000000000002</c:v>
                </c:pt>
                <c:pt idx="122">
                  <c:v>0.40600000000000003</c:v>
                </c:pt>
                <c:pt idx="123">
                  <c:v>0.41</c:v>
                </c:pt>
                <c:pt idx="124">
                  <c:v>0.41499999999999998</c:v>
                </c:pt>
                <c:pt idx="125">
                  <c:v>0.41699999999999998</c:v>
                </c:pt>
                <c:pt idx="126">
                  <c:v>0.41199999999999998</c:v>
                </c:pt>
                <c:pt idx="127">
                  <c:v>0.38900000000000001</c:v>
                </c:pt>
                <c:pt idx="128">
                  <c:v>0.39800000000000002</c:v>
                </c:pt>
                <c:pt idx="129">
                  <c:v>0.39500000000000002</c:v>
                </c:pt>
                <c:pt idx="130">
                  <c:v>0.40300000000000002</c:v>
                </c:pt>
                <c:pt idx="131">
                  <c:v>0.38700000000000001</c:v>
                </c:pt>
                <c:pt idx="132">
                  <c:v>0.379</c:v>
                </c:pt>
                <c:pt idx="133">
                  <c:v>0.38300000000000001</c:v>
                </c:pt>
                <c:pt idx="134">
                  <c:v>0.38</c:v>
                </c:pt>
                <c:pt idx="135">
                  <c:v>0.38</c:v>
                </c:pt>
                <c:pt idx="136">
                  <c:v>0.36799999999999999</c:v>
                </c:pt>
                <c:pt idx="137">
                  <c:v>0.36499999999999999</c:v>
                </c:pt>
                <c:pt idx="138">
                  <c:v>0.371</c:v>
                </c:pt>
                <c:pt idx="139">
                  <c:v>0.36799999999999999</c:v>
                </c:pt>
                <c:pt idx="140">
                  <c:v>0.37</c:v>
                </c:pt>
                <c:pt idx="141">
                  <c:v>0.38300000000000001</c:v>
                </c:pt>
                <c:pt idx="142">
                  <c:v>0.372</c:v>
                </c:pt>
                <c:pt idx="143">
                  <c:v>0.375</c:v>
                </c:pt>
                <c:pt idx="144">
                  <c:v>0.374</c:v>
                </c:pt>
                <c:pt idx="145">
                  <c:v>0.374</c:v>
                </c:pt>
                <c:pt idx="146">
                  <c:v>0.36399999999999999</c:v>
                </c:pt>
                <c:pt idx="147">
                  <c:v>0.36399999999999999</c:v>
                </c:pt>
                <c:pt idx="148">
                  <c:v>0.36499999999999999</c:v>
                </c:pt>
                <c:pt idx="149">
                  <c:v>0.36699999999999999</c:v>
                </c:pt>
                <c:pt idx="150">
                  <c:v>0.373</c:v>
                </c:pt>
                <c:pt idx="151">
                  <c:v>0.378</c:v>
                </c:pt>
                <c:pt idx="152">
                  <c:v>0.373</c:v>
                </c:pt>
                <c:pt idx="153">
                  <c:v>0.376</c:v>
                </c:pt>
                <c:pt idx="154">
                  <c:v>0.36499999999999999</c:v>
                </c:pt>
                <c:pt idx="155">
                  <c:v>0.36699999999999999</c:v>
                </c:pt>
                <c:pt idx="156">
                  <c:v>0.36799999999999999</c:v>
                </c:pt>
                <c:pt idx="157">
                  <c:v>0.378</c:v>
                </c:pt>
                <c:pt idx="158">
                  <c:v>0.377</c:v>
                </c:pt>
                <c:pt idx="159">
                  <c:v>0.378</c:v>
                </c:pt>
                <c:pt idx="160">
                  <c:v>0.38</c:v>
                </c:pt>
                <c:pt idx="161">
                  <c:v>0.36899999999999999</c:v>
                </c:pt>
                <c:pt idx="162">
                  <c:v>0.371</c:v>
                </c:pt>
                <c:pt idx="163">
                  <c:v>0.35299999999999998</c:v>
                </c:pt>
                <c:pt idx="164">
                  <c:v>0.35</c:v>
                </c:pt>
                <c:pt idx="165">
                  <c:v>0.34599999999999997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D3-405D-BCE6-904617072215}"/>
            </c:ext>
          </c:extLst>
        </c:ser>
        <c:ser>
          <c:idx val="1"/>
          <c:order val="1"/>
          <c:tx>
            <c:strRef>
              <c:f>'T30S_Charge_14 11 2023'!$F$12</c:f>
              <c:strCache>
                <c:ptCount val="1"/>
                <c:pt idx="0">
                  <c:v>your 
values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'T30S_Charge_14 11 2023'!$C$13:$C$178</c:f>
              <c:numCache>
                <c:formatCode>General</c:formatCode>
                <c:ptCount val="166"/>
                <c:pt idx="0" formatCode="0">
                  <c:v>1</c:v>
                </c:pt>
                <c:pt idx="1">
                  <c:v>2</c:v>
                </c:pt>
                <c:pt idx="2" formatCode="0">
                  <c:v>3</c:v>
                </c:pt>
                <c:pt idx="3">
                  <c:v>4</c:v>
                </c:pt>
                <c:pt idx="4" formatCode="0">
                  <c:v>5</c:v>
                </c:pt>
                <c:pt idx="5">
                  <c:v>6</c:v>
                </c:pt>
                <c:pt idx="6" formatCode="0">
                  <c:v>7</c:v>
                </c:pt>
                <c:pt idx="7">
                  <c:v>8</c:v>
                </c:pt>
                <c:pt idx="8" formatCode="0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 formatCode="0">
                  <c:v>13</c:v>
                </c:pt>
                <c:pt idx="13">
                  <c:v>14</c:v>
                </c:pt>
                <c:pt idx="14" formatCode="0">
                  <c:v>15</c:v>
                </c:pt>
                <c:pt idx="15">
                  <c:v>16</c:v>
                </c:pt>
                <c:pt idx="16" formatCode="0">
                  <c:v>17</c:v>
                </c:pt>
                <c:pt idx="17">
                  <c:v>18</c:v>
                </c:pt>
                <c:pt idx="18" formatCode="0">
                  <c:v>19</c:v>
                </c:pt>
                <c:pt idx="19">
                  <c:v>20</c:v>
                </c:pt>
                <c:pt idx="20" formatCode="0">
                  <c:v>21</c:v>
                </c:pt>
                <c:pt idx="21">
                  <c:v>22</c:v>
                </c:pt>
                <c:pt idx="22" formatCode="0">
                  <c:v>23</c:v>
                </c:pt>
                <c:pt idx="23">
                  <c:v>24</c:v>
                </c:pt>
                <c:pt idx="24" formatCode="0">
                  <c:v>25</c:v>
                </c:pt>
                <c:pt idx="25">
                  <c:v>26</c:v>
                </c:pt>
                <c:pt idx="26" formatCode="0">
                  <c:v>27</c:v>
                </c:pt>
                <c:pt idx="27">
                  <c:v>28</c:v>
                </c:pt>
                <c:pt idx="28" formatCode="0">
                  <c:v>29</c:v>
                </c:pt>
                <c:pt idx="29">
                  <c:v>30</c:v>
                </c:pt>
                <c:pt idx="30" formatCode="0">
                  <c:v>31</c:v>
                </c:pt>
                <c:pt idx="31">
                  <c:v>32</c:v>
                </c:pt>
                <c:pt idx="32" formatCode="0">
                  <c:v>33</c:v>
                </c:pt>
                <c:pt idx="33">
                  <c:v>34</c:v>
                </c:pt>
                <c:pt idx="34" formatCode="0">
                  <c:v>35</c:v>
                </c:pt>
                <c:pt idx="35">
                  <c:v>36</c:v>
                </c:pt>
                <c:pt idx="36" formatCode="0">
                  <c:v>37</c:v>
                </c:pt>
                <c:pt idx="37">
                  <c:v>38</c:v>
                </c:pt>
                <c:pt idx="38" formatCode="0">
                  <c:v>39</c:v>
                </c:pt>
                <c:pt idx="39">
                  <c:v>40</c:v>
                </c:pt>
                <c:pt idx="40" formatCode="0">
                  <c:v>41</c:v>
                </c:pt>
                <c:pt idx="41">
                  <c:v>42</c:v>
                </c:pt>
                <c:pt idx="42" formatCode="0">
                  <c:v>43</c:v>
                </c:pt>
                <c:pt idx="43">
                  <c:v>44</c:v>
                </c:pt>
                <c:pt idx="44" formatCode="0">
                  <c:v>45</c:v>
                </c:pt>
                <c:pt idx="45">
                  <c:v>46</c:v>
                </c:pt>
                <c:pt idx="46" formatCode="0">
                  <c:v>47</c:v>
                </c:pt>
                <c:pt idx="47">
                  <c:v>48</c:v>
                </c:pt>
                <c:pt idx="48" formatCode="0">
                  <c:v>49</c:v>
                </c:pt>
                <c:pt idx="49">
                  <c:v>50</c:v>
                </c:pt>
                <c:pt idx="50" formatCode="0">
                  <c:v>51</c:v>
                </c:pt>
                <c:pt idx="51">
                  <c:v>52</c:v>
                </c:pt>
                <c:pt idx="52" formatCode="0">
                  <c:v>53</c:v>
                </c:pt>
                <c:pt idx="53">
                  <c:v>54</c:v>
                </c:pt>
                <c:pt idx="54" formatCode="0">
                  <c:v>55</c:v>
                </c:pt>
                <c:pt idx="55">
                  <c:v>56</c:v>
                </c:pt>
                <c:pt idx="56" formatCode="0">
                  <c:v>57</c:v>
                </c:pt>
                <c:pt idx="57">
                  <c:v>58</c:v>
                </c:pt>
                <c:pt idx="58" formatCode="0">
                  <c:v>59</c:v>
                </c:pt>
                <c:pt idx="59">
                  <c:v>60</c:v>
                </c:pt>
                <c:pt idx="60" formatCode="0">
                  <c:v>61</c:v>
                </c:pt>
                <c:pt idx="61">
                  <c:v>62</c:v>
                </c:pt>
                <c:pt idx="62" formatCode="0">
                  <c:v>63</c:v>
                </c:pt>
                <c:pt idx="63">
                  <c:v>64</c:v>
                </c:pt>
                <c:pt idx="64" formatCode="0">
                  <c:v>65</c:v>
                </c:pt>
                <c:pt idx="65">
                  <c:v>66</c:v>
                </c:pt>
                <c:pt idx="66" formatCode="0">
                  <c:v>67</c:v>
                </c:pt>
                <c:pt idx="67">
                  <c:v>68</c:v>
                </c:pt>
                <c:pt idx="68" formatCode="0">
                  <c:v>69</c:v>
                </c:pt>
                <c:pt idx="69">
                  <c:v>70</c:v>
                </c:pt>
                <c:pt idx="70" formatCode="0">
                  <c:v>71</c:v>
                </c:pt>
                <c:pt idx="71">
                  <c:v>72</c:v>
                </c:pt>
                <c:pt idx="72" formatCode="0">
                  <c:v>73</c:v>
                </c:pt>
                <c:pt idx="73">
                  <c:v>74</c:v>
                </c:pt>
                <c:pt idx="74" formatCode="0">
                  <c:v>75</c:v>
                </c:pt>
                <c:pt idx="75">
                  <c:v>76</c:v>
                </c:pt>
                <c:pt idx="76" formatCode="0">
                  <c:v>77</c:v>
                </c:pt>
                <c:pt idx="77">
                  <c:v>78</c:v>
                </c:pt>
                <c:pt idx="78" formatCode="0">
                  <c:v>79</c:v>
                </c:pt>
                <c:pt idx="79">
                  <c:v>80</c:v>
                </c:pt>
                <c:pt idx="80" formatCode="0">
                  <c:v>81</c:v>
                </c:pt>
                <c:pt idx="81">
                  <c:v>82</c:v>
                </c:pt>
                <c:pt idx="82" formatCode="0">
                  <c:v>83</c:v>
                </c:pt>
                <c:pt idx="83">
                  <c:v>84</c:v>
                </c:pt>
                <c:pt idx="84" formatCode="0">
                  <c:v>85</c:v>
                </c:pt>
                <c:pt idx="85">
                  <c:v>86</c:v>
                </c:pt>
                <c:pt idx="86" formatCode="0">
                  <c:v>87</c:v>
                </c:pt>
                <c:pt idx="87">
                  <c:v>88</c:v>
                </c:pt>
                <c:pt idx="88" formatCode="0">
                  <c:v>89</c:v>
                </c:pt>
                <c:pt idx="89">
                  <c:v>90</c:v>
                </c:pt>
                <c:pt idx="90" formatCode="0">
                  <c:v>91</c:v>
                </c:pt>
                <c:pt idx="91">
                  <c:v>92</c:v>
                </c:pt>
                <c:pt idx="92" formatCode="0">
                  <c:v>93</c:v>
                </c:pt>
                <c:pt idx="93">
                  <c:v>94</c:v>
                </c:pt>
                <c:pt idx="94" formatCode="0">
                  <c:v>95</c:v>
                </c:pt>
                <c:pt idx="95">
                  <c:v>96</c:v>
                </c:pt>
                <c:pt idx="96" formatCode="0">
                  <c:v>97</c:v>
                </c:pt>
                <c:pt idx="97">
                  <c:v>98</c:v>
                </c:pt>
                <c:pt idx="98" formatCode="0">
                  <c:v>99</c:v>
                </c:pt>
                <c:pt idx="99">
                  <c:v>100</c:v>
                </c:pt>
                <c:pt idx="100" formatCode="0">
                  <c:v>101</c:v>
                </c:pt>
                <c:pt idx="101">
                  <c:v>102</c:v>
                </c:pt>
                <c:pt idx="102" formatCode="0">
                  <c:v>103</c:v>
                </c:pt>
                <c:pt idx="103">
                  <c:v>104</c:v>
                </c:pt>
                <c:pt idx="104" formatCode="0">
                  <c:v>105</c:v>
                </c:pt>
                <c:pt idx="105">
                  <c:v>106</c:v>
                </c:pt>
                <c:pt idx="106" formatCode="0">
                  <c:v>107</c:v>
                </c:pt>
                <c:pt idx="107">
                  <c:v>108</c:v>
                </c:pt>
                <c:pt idx="108" formatCode="0">
                  <c:v>109</c:v>
                </c:pt>
                <c:pt idx="109">
                  <c:v>110</c:v>
                </c:pt>
                <c:pt idx="110" formatCode="0">
                  <c:v>111</c:v>
                </c:pt>
                <c:pt idx="111" formatCode="0">
                  <c:v>112</c:v>
                </c:pt>
                <c:pt idx="112">
                  <c:v>113</c:v>
                </c:pt>
                <c:pt idx="113" formatCode="0">
                  <c:v>114</c:v>
                </c:pt>
                <c:pt idx="114">
                  <c:v>115</c:v>
                </c:pt>
                <c:pt idx="115" formatCode="0">
                  <c:v>116</c:v>
                </c:pt>
                <c:pt idx="116">
                  <c:v>117</c:v>
                </c:pt>
                <c:pt idx="117" formatCode="0">
                  <c:v>118</c:v>
                </c:pt>
                <c:pt idx="118">
                  <c:v>119</c:v>
                </c:pt>
                <c:pt idx="119" formatCode="0">
                  <c:v>120</c:v>
                </c:pt>
                <c:pt idx="120">
                  <c:v>121</c:v>
                </c:pt>
                <c:pt idx="121" formatCode="0">
                  <c:v>122</c:v>
                </c:pt>
                <c:pt idx="122">
                  <c:v>123</c:v>
                </c:pt>
                <c:pt idx="123" formatCode="0">
                  <c:v>124</c:v>
                </c:pt>
                <c:pt idx="124">
                  <c:v>125</c:v>
                </c:pt>
                <c:pt idx="125" formatCode="0">
                  <c:v>126</c:v>
                </c:pt>
                <c:pt idx="126">
                  <c:v>127</c:v>
                </c:pt>
                <c:pt idx="127" formatCode="0">
                  <c:v>128</c:v>
                </c:pt>
                <c:pt idx="128">
                  <c:v>129</c:v>
                </c:pt>
                <c:pt idx="129" formatCode="0">
                  <c:v>130</c:v>
                </c:pt>
                <c:pt idx="130">
                  <c:v>131</c:v>
                </c:pt>
                <c:pt idx="131" formatCode="0">
                  <c:v>132</c:v>
                </c:pt>
                <c:pt idx="132">
                  <c:v>133</c:v>
                </c:pt>
                <c:pt idx="133" formatCode="0">
                  <c:v>134</c:v>
                </c:pt>
                <c:pt idx="134">
                  <c:v>135</c:v>
                </c:pt>
                <c:pt idx="135" formatCode="0">
                  <c:v>136</c:v>
                </c:pt>
                <c:pt idx="136">
                  <c:v>137</c:v>
                </c:pt>
                <c:pt idx="137" formatCode="0">
                  <c:v>138</c:v>
                </c:pt>
                <c:pt idx="138">
                  <c:v>139</c:v>
                </c:pt>
                <c:pt idx="139" formatCode="0">
                  <c:v>140</c:v>
                </c:pt>
                <c:pt idx="140">
                  <c:v>141</c:v>
                </c:pt>
                <c:pt idx="141" formatCode="0">
                  <c:v>142</c:v>
                </c:pt>
                <c:pt idx="142">
                  <c:v>143</c:v>
                </c:pt>
                <c:pt idx="143" formatCode="0">
                  <c:v>144</c:v>
                </c:pt>
                <c:pt idx="144">
                  <c:v>145</c:v>
                </c:pt>
                <c:pt idx="145" formatCode="0">
                  <c:v>146</c:v>
                </c:pt>
                <c:pt idx="146">
                  <c:v>147</c:v>
                </c:pt>
                <c:pt idx="147" formatCode="0">
                  <c:v>148</c:v>
                </c:pt>
                <c:pt idx="148">
                  <c:v>149</c:v>
                </c:pt>
                <c:pt idx="149" formatCode="0">
                  <c:v>150</c:v>
                </c:pt>
                <c:pt idx="150">
                  <c:v>151</c:v>
                </c:pt>
                <c:pt idx="151" formatCode="0">
                  <c:v>152</c:v>
                </c:pt>
                <c:pt idx="152">
                  <c:v>153</c:v>
                </c:pt>
                <c:pt idx="153" formatCode="0">
                  <c:v>154</c:v>
                </c:pt>
                <c:pt idx="154">
                  <c:v>155</c:v>
                </c:pt>
                <c:pt idx="155" formatCode="0">
                  <c:v>156</c:v>
                </c:pt>
                <c:pt idx="156">
                  <c:v>157</c:v>
                </c:pt>
                <c:pt idx="157" formatCode="0">
                  <c:v>158</c:v>
                </c:pt>
                <c:pt idx="158">
                  <c:v>159</c:v>
                </c:pt>
                <c:pt idx="159" formatCode="0">
                  <c:v>160</c:v>
                </c:pt>
                <c:pt idx="160">
                  <c:v>161</c:v>
                </c:pt>
                <c:pt idx="161" formatCode="0">
                  <c:v>162</c:v>
                </c:pt>
                <c:pt idx="162">
                  <c:v>163</c:v>
                </c:pt>
                <c:pt idx="163" formatCode="0">
                  <c:v>164</c:v>
                </c:pt>
                <c:pt idx="164">
                  <c:v>165</c:v>
                </c:pt>
                <c:pt idx="165" formatCode="0">
                  <c:v>166</c:v>
                </c:pt>
              </c:numCache>
            </c:numRef>
          </c:xVal>
          <c:yVal>
            <c:numRef>
              <c:f>'T30S_Charge_14 11 2023'!$F$13:$F$178</c:f>
              <c:numCache>
                <c:formatCode>0.000</c:formatCode>
                <c:ptCount val="16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D3-405D-BCE6-904617072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158047"/>
        <c:axId val="444173407"/>
      </c:scatterChart>
      <c:valAx>
        <c:axId val="444158047"/>
        <c:scaling>
          <c:orientation val="minMax"/>
          <c:max val="17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Brake n°</a:t>
                </a:r>
              </a:p>
            </c:rich>
          </c:tx>
          <c:layout>
            <c:manualLayout>
              <c:xMode val="edge"/>
              <c:yMode val="edge"/>
              <c:x val="0.4631019061785086"/>
              <c:y val="0.921862476835408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44173407"/>
        <c:crosses val="autoZero"/>
        <c:crossBetween val="midCat"/>
        <c:majorUnit val="10"/>
        <c:minorUnit val="8"/>
      </c:valAx>
      <c:valAx>
        <c:axId val="444173407"/>
        <c:scaling>
          <c:orientation val="minMax"/>
          <c:max val="0.6500000000000001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CoF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.00_ ;\-0.0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44158047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35363394418572808"/>
          <c:y val="2.530687744910624E-2"/>
          <c:w val="0.29762052709563203"/>
          <c:h val="8.5827730991936191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05055540863442"/>
          <c:y val="7.3934960318831344E-2"/>
          <c:w val="0.85145718255922509"/>
          <c:h val="0.78950130017855857"/>
        </c:manualLayout>
      </c:layout>
      <c:scatterChart>
        <c:scatterStyle val="lineMarker"/>
        <c:varyColors val="0"/>
        <c:ser>
          <c:idx val="0"/>
          <c:order val="0"/>
          <c:tx>
            <c:strRef>
              <c:f>'LL-CoFren C952-801231'!$G$8</c:f>
              <c:strCache>
                <c:ptCount val="1"/>
                <c:pt idx="0">
                  <c:v>target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'LL-CoFren C952-801231'!$C$9:$C$146</c:f>
              <c:numCache>
                <c:formatCode>General</c:formatCode>
                <c:ptCount val="138"/>
                <c:pt idx="0" formatCode="0">
                  <c:v>1</c:v>
                </c:pt>
                <c:pt idx="1">
                  <c:v>2</c:v>
                </c:pt>
                <c:pt idx="2" formatCode="0">
                  <c:v>3</c:v>
                </c:pt>
                <c:pt idx="3">
                  <c:v>4</c:v>
                </c:pt>
                <c:pt idx="4" formatCode="0">
                  <c:v>5</c:v>
                </c:pt>
                <c:pt idx="5">
                  <c:v>6</c:v>
                </c:pt>
                <c:pt idx="6" formatCode="0">
                  <c:v>7</c:v>
                </c:pt>
                <c:pt idx="7">
                  <c:v>8</c:v>
                </c:pt>
                <c:pt idx="8" formatCode="0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 formatCode="0">
                  <c:v>13</c:v>
                </c:pt>
                <c:pt idx="13">
                  <c:v>14</c:v>
                </c:pt>
                <c:pt idx="14" formatCode="0">
                  <c:v>15</c:v>
                </c:pt>
                <c:pt idx="15">
                  <c:v>16</c:v>
                </c:pt>
                <c:pt idx="16" formatCode="0">
                  <c:v>17</c:v>
                </c:pt>
                <c:pt idx="17">
                  <c:v>18</c:v>
                </c:pt>
                <c:pt idx="18" formatCode="0">
                  <c:v>19</c:v>
                </c:pt>
                <c:pt idx="19">
                  <c:v>20</c:v>
                </c:pt>
                <c:pt idx="20" formatCode="0">
                  <c:v>21</c:v>
                </c:pt>
                <c:pt idx="21">
                  <c:v>22</c:v>
                </c:pt>
                <c:pt idx="22" formatCode="0">
                  <c:v>23</c:v>
                </c:pt>
                <c:pt idx="23">
                  <c:v>24</c:v>
                </c:pt>
                <c:pt idx="24" formatCode="0">
                  <c:v>25</c:v>
                </c:pt>
                <c:pt idx="25">
                  <c:v>26</c:v>
                </c:pt>
                <c:pt idx="26" formatCode="0">
                  <c:v>27</c:v>
                </c:pt>
                <c:pt idx="27">
                  <c:v>28</c:v>
                </c:pt>
                <c:pt idx="28" formatCode="0">
                  <c:v>29</c:v>
                </c:pt>
                <c:pt idx="29">
                  <c:v>30</c:v>
                </c:pt>
                <c:pt idx="30" formatCode="0">
                  <c:v>31</c:v>
                </c:pt>
                <c:pt idx="31">
                  <c:v>32</c:v>
                </c:pt>
                <c:pt idx="32" formatCode="0">
                  <c:v>33</c:v>
                </c:pt>
                <c:pt idx="33">
                  <c:v>34</c:v>
                </c:pt>
                <c:pt idx="34" formatCode="0">
                  <c:v>35</c:v>
                </c:pt>
                <c:pt idx="35">
                  <c:v>36</c:v>
                </c:pt>
                <c:pt idx="36" formatCode="0">
                  <c:v>37</c:v>
                </c:pt>
                <c:pt idx="37">
                  <c:v>38</c:v>
                </c:pt>
                <c:pt idx="38" formatCode="0">
                  <c:v>39</c:v>
                </c:pt>
                <c:pt idx="39">
                  <c:v>40</c:v>
                </c:pt>
                <c:pt idx="40" formatCode="0">
                  <c:v>41</c:v>
                </c:pt>
                <c:pt idx="41">
                  <c:v>42</c:v>
                </c:pt>
                <c:pt idx="42" formatCode="0">
                  <c:v>43</c:v>
                </c:pt>
                <c:pt idx="43">
                  <c:v>44</c:v>
                </c:pt>
                <c:pt idx="44" formatCode="0">
                  <c:v>45</c:v>
                </c:pt>
                <c:pt idx="45">
                  <c:v>46</c:v>
                </c:pt>
                <c:pt idx="46" formatCode="0">
                  <c:v>47</c:v>
                </c:pt>
                <c:pt idx="47">
                  <c:v>48</c:v>
                </c:pt>
                <c:pt idx="48" formatCode="0">
                  <c:v>49</c:v>
                </c:pt>
                <c:pt idx="49">
                  <c:v>50</c:v>
                </c:pt>
                <c:pt idx="50" formatCode="0">
                  <c:v>51</c:v>
                </c:pt>
                <c:pt idx="51">
                  <c:v>52</c:v>
                </c:pt>
                <c:pt idx="52" formatCode="0">
                  <c:v>53</c:v>
                </c:pt>
                <c:pt idx="53">
                  <c:v>54</c:v>
                </c:pt>
                <c:pt idx="54" formatCode="0">
                  <c:v>55</c:v>
                </c:pt>
                <c:pt idx="55">
                  <c:v>56</c:v>
                </c:pt>
                <c:pt idx="56" formatCode="0">
                  <c:v>57</c:v>
                </c:pt>
                <c:pt idx="57">
                  <c:v>58</c:v>
                </c:pt>
                <c:pt idx="58" formatCode="0">
                  <c:v>59</c:v>
                </c:pt>
                <c:pt idx="59">
                  <c:v>60</c:v>
                </c:pt>
                <c:pt idx="60" formatCode="0">
                  <c:v>61</c:v>
                </c:pt>
                <c:pt idx="61">
                  <c:v>62</c:v>
                </c:pt>
                <c:pt idx="62" formatCode="0">
                  <c:v>63</c:v>
                </c:pt>
                <c:pt idx="63">
                  <c:v>64</c:v>
                </c:pt>
                <c:pt idx="64" formatCode="0">
                  <c:v>65</c:v>
                </c:pt>
                <c:pt idx="65">
                  <c:v>66</c:v>
                </c:pt>
                <c:pt idx="66" formatCode="0">
                  <c:v>67</c:v>
                </c:pt>
                <c:pt idx="67">
                  <c:v>68</c:v>
                </c:pt>
                <c:pt idx="68" formatCode="0">
                  <c:v>69</c:v>
                </c:pt>
                <c:pt idx="69">
                  <c:v>70</c:v>
                </c:pt>
                <c:pt idx="70" formatCode="0">
                  <c:v>71</c:v>
                </c:pt>
                <c:pt idx="71">
                  <c:v>72</c:v>
                </c:pt>
                <c:pt idx="72" formatCode="0">
                  <c:v>73</c:v>
                </c:pt>
                <c:pt idx="73">
                  <c:v>74</c:v>
                </c:pt>
                <c:pt idx="74" formatCode="0">
                  <c:v>75</c:v>
                </c:pt>
                <c:pt idx="75">
                  <c:v>76</c:v>
                </c:pt>
                <c:pt idx="76" formatCode="0">
                  <c:v>77</c:v>
                </c:pt>
                <c:pt idx="77">
                  <c:v>78</c:v>
                </c:pt>
                <c:pt idx="78" formatCode="0">
                  <c:v>79</c:v>
                </c:pt>
                <c:pt idx="79">
                  <c:v>80</c:v>
                </c:pt>
                <c:pt idx="80" formatCode="0">
                  <c:v>81</c:v>
                </c:pt>
                <c:pt idx="81">
                  <c:v>82</c:v>
                </c:pt>
                <c:pt idx="82" formatCode="0">
                  <c:v>83</c:v>
                </c:pt>
                <c:pt idx="83">
                  <c:v>84</c:v>
                </c:pt>
                <c:pt idx="84" formatCode="0">
                  <c:v>85</c:v>
                </c:pt>
                <c:pt idx="85">
                  <c:v>86</c:v>
                </c:pt>
                <c:pt idx="86" formatCode="0">
                  <c:v>87</c:v>
                </c:pt>
                <c:pt idx="87">
                  <c:v>88</c:v>
                </c:pt>
                <c:pt idx="88" formatCode="0">
                  <c:v>89</c:v>
                </c:pt>
                <c:pt idx="89">
                  <c:v>90</c:v>
                </c:pt>
                <c:pt idx="90" formatCode="0">
                  <c:v>91</c:v>
                </c:pt>
                <c:pt idx="91">
                  <c:v>92</c:v>
                </c:pt>
                <c:pt idx="92" formatCode="0">
                  <c:v>93</c:v>
                </c:pt>
                <c:pt idx="93">
                  <c:v>94</c:v>
                </c:pt>
                <c:pt idx="94" formatCode="0">
                  <c:v>95</c:v>
                </c:pt>
                <c:pt idx="95">
                  <c:v>96</c:v>
                </c:pt>
                <c:pt idx="96" formatCode="0">
                  <c:v>97</c:v>
                </c:pt>
                <c:pt idx="97">
                  <c:v>98</c:v>
                </c:pt>
                <c:pt idx="98" formatCode="0">
                  <c:v>99</c:v>
                </c:pt>
                <c:pt idx="99">
                  <c:v>100</c:v>
                </c:pt>
                <c:pt idx="100" formatCode="0">
                  <c:v>101</c:v>
                </c:pt>
                <c:pt idx="101">
                  <c:v>102</c:v>
                </c:pt>
                <c:pt idx="102" formatCode="0">
                  <c:v>103</c:v>
                </c:pt>
                <c:pt idx="103">
                  <c:v>104</c:v>
                </c:pt>
                <c:pt idx="104" formatCode="0">
                  <c:v>105</c:v>
                </c:pt>
                <c:pt idx="105">
                  <c:v>106</c:v>
                </c:pt>
                <c:pt idx="106" formatCode="0">
                  <c:v>107</c:v>
                </c:pt>
                <c:pt idx="107">
                  <c:v>108</c:v>
                </c:pt>
                <c:pt idx="108" formatCode="0">
                  <c:v>109</c:v>
                </c:pt>
                <c:pt idx="109">
                  <c:v>110</c:v>
                </c:pt>
                <c:pt idx="110" formatCode="0">
                  <c:v>111</c:v>
                </c:pt>
                <c:pt idx="111">
                  <c:v>112</c:v>
                </c:pt>
                <c:pt idx="112" formatCode="0">
                  <c:v>113</c:v>
                </c:pt>
                <c:pt idx="113">
                  <c:v>114</c:v>
                </c:pt>
                <c:pt idx="114" formatCode="0">
                  <c:v>115</c:v>
                </c:pt>
                <c:pt idx="115">
                  <c:v>116</c:v>
                </c:pt>
                <c:pt idx="116" formatCode="0">
                  <c:v>117</c:v>
                </c:pt>
                <c:pt idx="117">
                  <c:v>118</c:v>
                </c:pt>
                <c:pt idx="118" formatCode="0">
                  <c:v>119</c:v>
                </c:pt>
                <c:pt idx="119">
                  <c:v>120</c:v>
                </c:pt>
                <c:pt idx="120" formatCode="0">
                  <c:v>121</c:v>
                </c:pt>
                <c:pt idx="121">
                  <c:v>122</c:v>
                </c:pt>
                <c:pt idx="122" formatCode="0">
                  <c:v>123</c:v>
                </c:pt>
                <c:pt idx="123">
                  <c:v>124</c:v>
                </c:pt>
                <c:pt idx="124" formatCode="0">
                  <c:v>125</c:v>
                </c:pt>
                <c:pt idx="125">
                  <c:v>126</c:v>
                </c:pt>
                <c:pt idx="126" formatCode="0">
                  <c:v>127</c:v>
                </c:pt>
                <c:pt idx="127">
                  <c:v>128</c:v>
                </c:pt>
                <c:pt idx="128" formatCode="0">
                  <c:v>129</c:v>
                </c:pt>
                <c:pt idx="129">
                  <c:v>130</c:v>
                </c:pt>
                <c:pt idx="130" formatCode="0">
                  <c:v>131</c:v>
                </c:pt>
                <c:pt idx="131">
                  <c:v>132</c:v>
                </c:pt>
                <c:pt idx="132" formatCode="0">
                  <c:v>133</c:v>
                </c:pt>
                <c:pt idx="133">
                  <c:v>134</c:v>
                </c:pt>
                <c:pt idx="134" formatCode="0">
                  <c:v>135</c:v>
                </c:pt>
                <c:pt idx="135">
                  <c:v>136</c:v>
                </c:pt>
                <c:pt idx="136" formatCode="0">
                  <c:v>137</c:v>
                </c:pt>
                <c:pt idx="137">
                  <c:v>138</c:v>
                </c:pt>
              </c:numCache>
            </c:numRef>
          </c:xVal>
          <c:yVal>
            <c:numRef>
              <c:f>'LL-CoFren C952-801231'!$G$9:$G$146</c:f>
              <c:numCache>
                <c:formatCode>0.000_ ;\-0.000\ </c:formatCode>
                <c:ptCount val="138"/>
                <c:pt idx="0">
                  <c:v>0.13900000000000001</c:v>
                </c:pt>
                <c:pt idx="1">
                  <c:v>0.16300000000000001</c:v>
                </c:pt>
                <c:pt idx="2">
                  <c:v>0.17</c:v>
                </c:pt>
                <c:pt idx="3">
                  <c:v>0.17399999999999999</c:v>
                </c:pt>
                <c:pt idx="4">
                  <c:v>0.185</c:v>
                </c:pt>
                <c:pt idx="5">
                  <c:v>0.14499999999999999</c:v>
                </c:pt>
                <c:pt idx="6">
                  <c:v>0.14299999999999999</c:v>
                </c:pt>
                <c:pt idx="7">
                  <c:v>0.14299999999999999</c:v>
                </c:pt>
                <c:pt idx="8">
                  <c:v>0.14699999999999999</c:v>
                </c:pt>
                <c:pt idx="9">
                  <c:v>0.153</c:v>
                </c:pt>
                <c:pt idx="10">
                  <c:v>0.25900000000000001</c:v>
                </c:pt>
                <c:pt idx="11">
                  <c:v>0.27</c:v>
                </c:pt>
                <c:pt idx="12">
                  <c:v>0.27300000000000002</c:v>
                </c:pt>
                <c:pt idx="13">
                  <c:v>0.28299999999999997</c:v>
                </c:pt>
                <c:pt idx="14">
                  <c:v>0.28999999999999998</c:v>
                </c:pt>
                <c:pt idx="15">
                  <c:v>0.13800000000000001</c:v>
                </c:pt>
                <c:pt idx="16">
                  <c:v>0.14199999999999999</c:v>
                </c:pt>
                <c:pt idx="17">
                  <c:v>0.13500000000000001</c:v>
                </c:pt>
                <c:pt idx="18">
                  <c:v>0.13900000000000001</c:v>
                </c:pt>
                <c:pt idx="19">
                  <c:v>0.13900000000000001</c:v>
                </c:pt>
                <c:pt idx="20">
                  <c:v>0.13400000000000001</c:v>
                </c:pt>
                <c:pt idx="21">
                  <c:v>0.13100000000000001</c:v>
                </c:pt>
                <c:pt idx="22">
                  <c:v>0.13500000000000001</c:v>
                </c:pt>
                <c:pt idx="23">
                  <c:v>0.13600000000000001</c:v>
                </c:pt>
                <c:pt idx="24">
                  <c:v>0.13100000000000001</c:v>
                </c:pt>
                <c:pt idx="25">
                  <c:v>0.17499999999999999</c:v>
                </c:pt>
                <c:pt idx="26">
                  <c:v>0.182</c:v>
                </c:pt>
                <c:pt idx="27">
                  <c:v>0.185</c:v>
                </c:pt>
                <c:pt idx="28">
                  <c:v>0.18812636943222999</c:v>
                </c:pt>
                <c:pt idx="29">
                  <c:v>0.191</c:v>
                </c:pt>
                <c:pt idx="30">
                  <c:v>0.14599999999999999</c:v>
                </c:pt>
                <c:pt idx="31">
                  <c:v>0.14899999999999999</c:v>
                </c:pt>
                <c:pt idx="32">
                  <c:v>0.14599999999999999</c:v>
                </c:pt>
                <c:pt idx="33">
                  <c:v>0.15</c:v>
                </c:pt>
                <c:pt idx="34">
                  <c:v>0.14599999999999999</c:v>
                </c:pt>
                <c:pt idx="35">
                  <c:v>0.26117050705857398</c:v>
                </c:pt>
                <c:pt idx="36">
                  <c:v>0.27</c:v>
                </c:pt>
                <c:pt idx="37">
                  <c:v>0.27400000000000002</c:v>
                </c:pt>
                <c:pt idx="38">
                  <c:v>0.28699999999999998</c:v>
                </c:pt>
                <c:pt idx="39">
                  <c:v>0.28399999999999997</c:v>
                </c:pt>
                <c:pt idx="40">
                  <c:v>0.128</c:v>
                </c:pt>
                <c:pt idx="41">
                  <c:v>0.127</c:v>
                </c:pt>
                <c:pt idx="42">
                  <c:v>0.13300000000000001</c:v>
                </c:pt>
                <c:pt idx="43">
                  <c:v>0.129</c:v>
                </c:pt>
                <c:pt idx="44">
                  <c:v>0.13100000000000001</c:v>
                </c:pt>
                <c:pt idx="45">
                  <c:v>0.123</c:v>
                </c:pt>
                <c:pt idx="46">
                  <c:v>0.11600000000000001</c:v>
                </c:pt>
                <c:pt idx="47">
                  <c:v>0.126</c:v>
                </c:pt>
                <c:pt idx="48">
                  <c:v>0.125</c:v>
                </c:pt>
                <c:pt idx="49">
                  <c:v>0.121</c:v>
                </c:pt>
                <c:pt idx="50">
                  <c:v>0.20399999999999999</c:v>
                </c:pt>
                <c:pt idx="51">
                  <c:v>0.222</c:v>
                </c:pt>
                <c:pt idx="52">
                  <c:v>0.22900000000000001</c:v>
                </c:pt>
                <c:pt idx="53">
                  <c:v>0.23300000000000001</c:v>
                </c:pt>
                <c:pt idx="54">
                  <c:v>0.22900000000000001</c:v>
                </c:pt>
                <c:pt idx="55">
                  <c:v>0.17100000000000001</c:v>
                </c:pt>
                <c:pt idx="56">
                  <c:v>0.17599999999999999</c:v>
                </c:pt>
                <c:pt idx="57">
                  <c:v>0.17699999999999999</c:v>
                </c:pt>
                <c:pt idx="58">
                  <c:v>0.17699999999999999</c:v>
                </c:pt>
                <c:pt idx="59">
                  <c:v>0.18099999999999999</c:v>
                </c:pt>
                <c:pt idx="60">
                  <c:v>0.32200000000000001</c:v>
                </c:pt>
                <c:pt idx="61">
                  <c:v>0.33500000000000002</c:v>
                </c:pt>
                <c:pt idx="62">
                  <c:v>0.35399999999999998</c:v>
                </c:pt>
                <c:pt idx="63">
                  <c:v>0.35</c:v>
                </c:pt>
                <c:pt idx="64">
                  <c:v>0.34699999999999998</c:v>
                </c:pt>
                <c:pt idx="65">
                  <c:v>0.15</c:v>
                </c:pt>
                <c:pt idx="66">
                  <c:v>0.155</c:v>
                </c:pt>
                <c:pt idx="67">
                  <c:v>0.153</c:v>
                </c:pt>
                <c:pt idx="68">
                  <c:v>0.158</c:v>
                </c:pt>
                <c:pt idx="69">
                  <c:v>0.16200000000000001</c:v>
                </c:pt>
                <c:pt idx="70">
                  <c:v>0.13</c:v>
                </c:pt>
                <c:pt idx="71">
                  <c:v>0.13700000000000001</c:v>
                </c:pt>
                <c:pt idx="72">
                  <c:v>0.13800000000000001</c:v>
                </c:pt>
                <c:pt idx="73">
                  <c:v>0.13800000000000001</c:v>
                </c:pt>
                <c:pt idx="74">
                  <c:v>0.13400000000000001</c:v>
                </c:pt>
                <c:pt idx="75">
                  <c:v>0.218</c:v>
                </c:pt>
                <c:pt idx="76">
                  <c:v>0.217</c:v>
                </c:pt>
                <c:pt idx="77">
                  <c:v>0.22</c:v>
                </c:pt>
                <c:pt idx="78">
                  <c:v>0.23799999999999999</c:v>
                </c:pt>
                <c:pt idx="79">
                  <c:v>0.22600000000000001</c:v>
                </c:pt>
                <c:pt idx="80">
                  <c:v>0.159</c:v>
                </c:pt>
                <c:pt idx="81">
                  <c:v>0.158</c:v>
                </c:pt>
                <c:pt idx="82">
                  <c:v>0.159</c:v>
                </c:pt>
                <c:pt idx="83">
                  <c:v>0.16600000000000001</c:v>
                </c:pt>
                <c:pt idx="84">
                  <c:v>0.16600000000000001</c:v>
                </c:pt>
                <c:pt idx="85">
                  <c:v>0.32600000000000001</c:v>
                </c:pt>
                <c:pt idx="86">
                  <c:v>0.32300000000000001</c:v>
                </c:pt>
                <c:pt idx="87">
                  <c:v>0.32400000000000001</c:v>
                </c:pt>
                <c:pt idx="88">
                  <c:v>0.32</c:v>
                </c:pt>
                <c:pt idx="89">
                  <c:v>0.32300000000000001</c:v>
                </c:pt>
                <c:pt idx="90">
                  <c:v>0.14799999999999999</c:v>
                </c:pt>
                <c:pt idx="91">
                  <c:v>0.14299999999999999</c:v>
                </c:pt>
                <c:pt idx="92">
                  <c:v>0.14000000000000001</c:v>
                </c:pt>
                <c:pt idx="93">
                  <c:v>0.14199999999999999</c:v>
                </c:pt>
                <c:pt idx="94">
                  <c:v>0.13400000000000001</c:v>
                </c:pt>
                <c:pt idx="95">
                  <c:v>0.123</c:v>
                </c:pt>
                <c:pt idx="96">
                  <c:v>0.13</c:v>
                </c:pt>
                <c:pt idx="97">
                  <c:v>0.129</c:v>
                </c:pt>
                <c:pt idx="98">
                  <c:v>0.13100000000000001</c:v>
                </c:pt>
                <c:pt idx="99">
                  <c:v>0.123</c:v>
                </c:pt>
                <c:pt idx="100">
                  <c:v>0.17599999999999999</c:v>
                </c:pt>
                <c:pt idx="101">
                  <c:v>0.11600000000000001</c:v>
                </c:pt>
                <c:pt idx="102">
                  <c:v>0.127</c:v>
                </c:pt>
                <c:pt idx="103">
                  <c:v>0.126</c:v>
                </c:pt>
                <c:pt idx="104">
                  <c:v>0.129</c:v>
                </c:pt>
                <c:pt idx="105">
                  <c:v>0.13200000000000001</c:v>
                </c:pt>
                <c:pt idx="106">
                  <c:v>9.2999999999999999E-2</c:v>
                </c:pt>
                <c:pt idx="107">
                  <c:v>9.2999999999999999E-2</c:v>
                </c:pt>
                <c:pt idx="108">
                  <c:v>9.2999999999999999E-2</c:v>
                </c:pt>
                <c:pt idx="109">
                  <c:v>9.6000000000000002E-2</c:v>
                </c:pt>
                <c:pt idx="110">
                  <c:v>9.5000000000000001E-2</c:v>
                </c:pt>
                <c:pt idx="111">
                  <c:v>0.2145</c:v>
                </c:pt>
                <c:pt idx="112">
                  <c:v>0.22900000000000001</c:v>
                </c:pt>
                <c:pt idx="113">
                  <c:v>0.23799999999999999</c:v>
                </c:pt>
                <c:pt idx="114">
                  <c:v>0.253</c:v>
                </c:pt>
                <c:pt idx="115">
                  <c:v>0.249</c:v>
                </c:pt>
                <c:pt idx="116">
                  <c:v>8.1000000000000003E-2</c:v>
                </c:pt>
                <c:pt idx="117">
                  <c:v>8.3000000000000004E-2</c:v>
                </c:pt>
                <c:pt idx="118">
                  <c:v>7.9000000000000001E-2</c:v>
                </c:pt>
                <c:pt idx="119">
                  <c:v>8.6999999999999994E-2</c:v>
                </c:pt>
                <c:pt idx="120">
                  <c:v>8.5000000000000006E-2</c:v>
                </c:pt>
                <c:pt idx="121">
                  <c:v>0.104</c:v>
                </c:pt>
                <c:pt idx="122">
                  <c:v>0.114</c:v>
                </c:pt>
                <c:pt idx="123">
                  <c:v>0.112</c:v>
                </c:pt>
                <c:pt idx="124">
                  <c:v>0.11</c:v>
                </c:pt>
                <c:pt idx="125">
                  <c:v>0.11600000000000001</c:v>
                </c:pt>
                <c:pt idx="126">
                  <c:v>8.2000000000000003E-2</c:v>
                </c:pt>
                <c:pt idx="127">
                  <c:v>8.2000000000000003E-2</c:v>
                </c:pt>
                <c:pt idx="128">
                  <c:v>8.3000000000000004E-2</c:v>
                </c:pt>
                <c:pt idx="129">
                  <c:v>8.4000000000000005E-2</c:v>
                </c:pt>
                <c:pt idx="130">
                  <c:v>8.2000000000000003E-2</c:v>
                </c:pt>
                <c:pt idx="131">
                  <c:v>7.1999999999999995E-2</c:v>
                </c:pt>
                <c:pt idx="132">
                  <c:v>7.3999999999999996E-2</c:v>
                </c:pt>
                <c:pt idx="133">
                  <c:v>7.5999999999999998E-2</c:v>
                </c:pt>
                <c:pt idx="134">
                  <c:v>7.6999999999999999E-2</c:v>
                </c:pt>
                <c:pt idx="135">
                  <c:v>7.6999999999999999E-2</c:v>
                </c:pt>
                <c:pt idx="136">
                  <c:v>9.2999999999999999E-2</c:v>
                </c:pt>
                <c:pt idx="137">
                  <c:v>9.1999999999999998E-2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8B-4AC9-A63A-4A5F8DF64D67}"/>
            </c:ext>
          </c:extLst>
        </c:ser>
        <c:ser>
          <c:idx val="1"/>
          <c:order val="1"/>
          <c:tx>
            <c:v>Your Values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'LL-CoFren C952-801231'!$C$9:$C$146</c:f>
              <c:numCache>
                <c:formatCode>General</c:formatCode>
                <c:ptCount val="138"/>
                <c:pt idx="0" formatCode="0">
                  <c:v>1</c:v>
                </c:pt>
                <c:pt idx="1">
                  <c:v>2</c:v>
                </c:pt>
                <c:pt idx="2" formatCode="0">
                  <c:v>3</c:v>
                </c:pt>
                <c:pt idx="3">
                  <c:v>4</c:v>
                </c:pt>
                <c:pt idx="4" formatCode="0">
                  <c:v>5</c:v>
                </c:pt>
                <c:pt idx="5">
                  <c:v>6</c:v>
                </c:pt>
                <c:pt idx="6" formatCode="0">
                  <c:v>7</c:v>
                </c:pt>
                <c:pt idx="7">
                  <c:v>8</c:v>
                </c:pt>
                <c:pt idx="8" formatCode="0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 formatCode="0">
                  <c:v>13</c:v>
                </c:pt>
                <c:pt idx="13">
                  <c:v>14</c:v>
                </c:pt>
                <c:pt idx="14" formatCode="0">
                  <c:v>15</c:v>
                </c:pt>
                <c:pt idx="15">
                  <c:v>16</c:v>
                </c:pt>
                <c:pt idx="16" formatCode="0">
                  <c:v>17</c:v>
                </c:pt>
                <c:pt idx="17">
                  <c:v>18</c:v>
                </c:pt>
                <c:pt idx="18" formatCode="0">
                  <c:v>19</c:v>
                </c:pt>
                <c:pt idx="19">
                  <c:v>20</c:v>
                </c:pt>
                <c:pt idx="20" formatCode="0">
                  <c:v>21</c:v>
                </c:pt>
                <c:pt idx="21">
                  <c:v>22</c:v>
                </c:pt>
                <c:pt idx="22" formatCode="0">
                  <c:v>23</c:v>
                </c:pt>
                <c:pt idx="23">
                  <c:v>24</c:v>
                </c:pt>
                <c:pt idx="24" formatCode="0">
                  <c:v>25</c:v>
                </c:pt>
                <c:pt idx="25">
                  <c:v>26</c:v>
                </c:pt>
                <c:pt idx="26" formatCode="0">
                  <c:v>27</c:v>
                </c:pt>
                <c:pt idx="27">
                  <c:v>28</c:v>
                </c:pt>
                <c:pt idx="28" formatCode="0">
                  <c:v>29</c:v>
                </c:pt>
                <c:pt idx="29">
                  <c:v>30</c:v>
                </c:pt>
                <c:pt idx="30" formatCode="0">
                  <c:v>31</c:v>
                </c:pt>
                <c:pt idx="31">
                  <c:v>32</c:v>
                </c:pt>
                <c:pt idx="32" formatCode="0">
                  <c:v>33</c:v>
                </c:pt>
                <c:pt idx="33">
                  <c:v>34</c:v>
                </c:pt>
                <c:pt idx="34" formatCode="0">
                  <c:v>35</c:v>
                </c:pt>
                <c:pt idx="35">
                  <c:v>36</c:v>
                </c:pt>
                <c:pt idx="36" formatCode="0">
                  <c:v>37</c:v>
                </c:pt>
                <c:pt idx="37">
                  <c:v>38</c:v>
                </c:pt>
                <c:pt idx="38" formatCode="0">
                  <c:v>39</c:v>
                </c:pt>
                <c:pt idx="39">
                  <c:v>40</c:v>
                </c:pt>
                <c:pt idx="40" formatCode="0">
                  <c:v>41</c:v>
                </c:pt>
                <c:pt idx="41">
                  <c:v>42</c:v>
                </c:pt>
                <c:pt idx="42" formatCode="0">
                  <c:v>43</c:v>
                </c:pt>
                <c:pt idx="43">
                  <c:v>44</c:v>
                </c:pt>
                <c:pt idx="44" formatCode="0">
                  <c:v>45</c:v>
                </c:pt>
                <c:pt idx="45">
                  <c:v>46</c:v>
                </c:pt>
                <c:pt idx="46" formatCode="0">
                  <c:v>47</c:v>
                </c:pt>
                <c:pt idx="47">
                  <c:v>48</c:v>
                </c:pt>
                <c:pt idx="48" formatCode="0">
                  <c:v>49</c:v>
                </c:pt>
                <c:pt idx="49">
                  <c:v>50</c:v>
                </c:pt>
                <c:pt idx="50" formatCode="0">
                  <c:v>51</c:v>
                </c:pt>
                <c:pt idx="51">
                  <c:v>52</c:v>
                </c:pt>
                <c:pt idx="52" formatCode="0">
                  <c:v>53</c:v>
                </c:pt>
                <c:pt idx="53">
                  <c:v>54</c:v>
                </c:pt>
                <c:pt idx="54" formatCode="0">
                  <c:v>55</c:v>
                </c:pt>
                <c:pt idx="55">
                  <c:v>56</c:v>
                </c:pt>
                <c:pt idx="56" formatCode="0">
                  <c:v>57</c:v>
                </c:pt>
                <c:pt idx="57">
                  <c:v>58</c:v>
                </c:pt>
                <c:pt idx="58" formatCode="0">
                  <c:v>59</c:v>
                </c:pt>
                <c:pt idx="59">
                  <c:v>60</c:v>
                </c:pt>
                <c:pt idx="60" formatCode="0">
                  <c:v>61</c:v>
                </c:pt>
                <c:pt idx="61">
                  <c:v>62</c:v>
                </c:pt>
                <c:pt idx="62" formatCode="0">
                  <c:v>63</c:v>
                </c:pt>
                <c:pt idx="63">
                  <c:v>64</c:v>
                </c:pt>
                <c:pt idx="64" formatCode="0">
                  <c:v>65</c:v>
                </c:pt>
                <c:pt idx="65">
                  <c:v>66</c:v>
                </c:pt>
                <c:pt idx="66" formatCode="0">
                  <c:v>67</c:v>
                </c:pt>
                <c:pt idx="67">
                  <c:v>68</c:v>
                </c:pt>
                <c:pt idx="68" formatCode="0">
                  <c:v>69</c:v>
                </c:pt>
                <c:pt idx="69">
                  <c:v>70</c:v>
                </c:pt>
                <c:pt idx="70" formatCode="0">
                  <c:v>71</c:v>
                </c:pt>
                <c:pt idx="71">
                  <c:v>72</c:v>
                </c:pt>
                <c:pt idx="72" formatCode="0">
                  <c:v>73</c:v>
                </c:pt>
                <c:pt idx="73">
                  <c:v>74</c:v>
                </c:pt>
                <c:pt idx="74" formatCode="0">
                  <c:v>75</c:v>
                </c:pt>
                <c:pt idx="75">
                  <c:v>76</c:v>
                </c:pt>
                <c:pt idx="76" formatCode="0">
                  <c:v>77</c:v>
                </c:pt>
                <c:pt idx="77">
                  <c:v>78</c:v>
                </c:pt>
                <c:pt idx="78" formatCode="0">
                  <c:v>79</c:v>
                </c:pt>
                <c:pt idx="79">
                  <c:v>80</c:v>
                </c:pt>
                <c:pt idx="80" formatCode="0">
                  <c:v>81</c:v>
                </c:pt>
                <c:pt idx="81">
                  <c:v>82</c:v>
                </c:pt>
                <c:pt idx="82" formatCode="0">
                  <c:v>83</c:v>
                </c:pt>
                <c:pt idx="83">
                  <c:v>84</c:v>
                </c:pt>
                <c:pt idx="84" formatCode="0">
                  <c:v>85</c:v>
                </c:pt>
                <c:pt idx="85">
                  <c:v>86</c:v>
                </c:pt>
                <c:pt idx="86" formatCode="0">
                  <c:v>87</c:v>
                </c:pt>
                <c:pt idx="87">
                  <c:v>88</c:v>
                </c:pt>
                <c:pt idx="88" formatCode="0">
                  <c:v>89</c:v>
                </c:pt>
                <c:pt idx="89">
                  <c:v>90</c:v>
                </c:pt>
                <c:pt idx="90" formatCode="0">
                  <c:v>91</c:v>
                </c:pt>
                <c:pt idx="91">
                  <c:v>92</c:v>
                </c:pt>
                <c:pt idx="92" formatCode="0">
                  <c:v>93</c:v>
                </c:pt>
                <c:pt idx="93">
                  <c:v>94</c:v>
                </c:pt>
                <c:pt idx="94" formatCode="0">
                  <c:v>95</c:v>
                </c:pt>
                <c:pt idx="95">
                  <c:v>96</c:v>
                </c:pt>
                <c:pt idx="96" formatCode="0">
                  <c:v>97</c:v>
                </c:pt>
                <c:pt idx="97">
                  <c:v>98</c:v>
                </c:pt>
                <c:pt idx="98" formatCode="0">
                  <c:v>99</c:v>
                </c:pt>
                <c:pt idx="99">
                  <c:v>100</c:v>
                </c:pt>
                <c:pt idx="100" formatCode="0">
                  <c:v>101</c:v>
                </c:pt>
                <c:pt idx="101">
                  <c:v>102</c:v>
                </c:pt>
                <c:pt idx="102" formatCode="0">
                  <c:v>103</c:v>
                </c:pt>
                <c:pt idx="103">
                  <c:v>104</c:v>
                </c:pt>
                <c:pt idx="104" formatCode="0">
                  <c:v>105</c:v>
                </c:pt>
                <c:pt idx="105">
                  <c:v>106</c:v>
                </c:pt>
                <c:pt idx="106" formatCode="0">
                  <c:v>107</c:v>
                </c:pt>
                <c:pt idx="107">
                  <c:v>108</c:v>
                </c:pt>
                <c:pt idx="108" formatCode="0">
                  <c:v>109</c:v>
                </c:pt>
                <c:pt idx="109">
                  <c:v>110</c:v>
                </c:pt>
                <c:pt idx="110" formatCode="0">
                  <c:v>111</c:v>
                </c:pt>
                <c:pt idx="111">
                  <c:v>112</c:v>
                </c:pt>
                <c:pt idx="112" formatCode="0">
                  <c:v>113</c:v>
                </c:pt>
                <c:pt idx="113">
                  <c:v>114</c:v>
                </c:pt>
                <c:pt idx="114" formatCode="0">
                  <c:v>115</c:v>
                </c:pt>
                <c:pt idx="115">
                  <c:v>116</c:v>
                </c:pt>
                <c:pt idx="116" formatCode="0">
                  <c:v>117</c:v>
                </c:pt>
                <c:pt idx="117">
                  <c:v>118</c:v>
                </c:pt>
                <c:pt idx="118" formatCode="0">
                  <c:v>119</c:v>
                </c:pt>
                <c:pt idx="119">
                  <c:v>120</c:v>
                </c:pt>
                <c:pt idx="120" formatCode="0">
                  <c:v>121</c:v>
                </c:pt>
                <c:pt idx="121">
                  <c:v>122</c:v>
                </c:pt>
                <c:pt idx="122" formatCode="0">
                  <c:v>123</c:v>
                </c:pt>
                <c:pt idx="123">
                  <c:v>124</c:v>
                </c:pt>
                <c:pt idx="124" formatCode="0">
                  <c:v>125</c:v>
                </c:pt>
                <c:pt idx="125">
                  <c:v>126</c:v>
                </c:pt>
                <c:pt idx="126" formatCode="0">
                  <c:v>127</c:v>
                </c:pt>
                <c:pt idx="127">
                  <c:v>128</c:v>
                </c:pt>
                <c:pt idx="128" formatCode="0">
                  <c:v>129</c:v>
                </c:pt>
                <c:pt idx="129">
                  <c:v>130</c:v>
                </c:pt>
                <c:pt idx="130" formatCode="0">
                  <c:v>131</c:v>
                </c:pt>
                <c:pt idx="131">
                  <c:v>132</c:v>
                </c:pt>
                <c:pt idx="132" formatCode="0">
                  <c:v>133</c:v>
                </c:pt>
                <c:pt idx="133">
                  <c:v>134</c:v>
                </c:pt>
                <c:pt idx="134" formatCode="0">
                  <c:v>135</c:v>
                </c:pt>
                <c:pt idx="135">
                  <c:v>136</c:v>
                </c:pt>
                <c:pt idx="136" formatCode="0">
                  <c:v>137</c:v>
                </c:pt>
                <c:pt idx="137">
                  <c:v>138</c:v>
                </c:pt>
              </c:numCache>
            </c:numRef>
          </c:xVal>
          <c:yVal>
            <c:numRef>
              <c:f>'LL-CoFren C952-801231'!$F$9:$F$146</c:f>
              <c:numCache>
                <c:formatCode>0.000</c:formatCode>
                <c:ptCount val="13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8B-4AC9-A63A-4A5F8DF64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158047"/>
        <c:axId val="444173407"/>
      </c:scatterChart>
      <c:valAx>
        <c:axId val="444158047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Brake n°</a:t>
                </a:r>
              </a:p>
            </c:rich>
          </c:tx>
          <c:layout>
            <c:manualLayout>
              <c:xMode val="edge"/>
              <c:yMode val="edge"/>
              <c:x val="0.4631019061785086"/>
              <c:y val="0.921862476835408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44173407"/>
        <c:crosses val="autoZero"/>
        <c:crossBetween val="midCat"/>
        <c:majorUnit val="10"/>
        <c:minorUnit val="8"/>
      </c:valAx>
      <c:valAx>
        <c:axId val="444173407"/>
        <c:scaling>
          <c:orientation val="minMax"/>
          <c:max val="0.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CoF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.00_ ;\-0.0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44158047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35363394418572808"/>
          <c:y val="2.530687744910624E-2"/>
          <c:w val="0.29762052709563203"/>
          <c:h val="8.5827730991936191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05055540863442"/>
          <c:y val="7.3934960318831344E-2"/>
          <c:w val="0.85145718255922509"/>
          <c:h val="0.78950130017855857"/>
        </c:manualLayout>
      </c:layout>
      <c:scatterChart>
        <c:scatterStyle val="lineMarker"/>
        <c:varyColors val="0"/>
        <c:ser>
          <c:idx val="0"/>
          <c:order val="0"/>
          <c:tx>
            <c:strRef>
              <c:f>'K-Jurid_J816M 248 12 19 UIC-K'!$G$8</c:f>
              <c:strCache>
                <c:ptCount val="1"/>
                <c:pt idx="0">
                  <c:v>target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'K-Jurid_J816M 248 12 19 UIC-K'!$C$9:$C$146</c:f>
              <c:numCache>
                <c:formatCode>General</c:formatCode>
                <c:ptCount val="138"/>
                <c:pt idx="0" formatCode="0">
                  <c:v>1</c:v>
                </c:pt>
                <c:pt idx="1">
                  <c:v>2</c:v>
                </c:pt>
                <c:pt idx="2" formatCode="0">
                  <c:v>3</c:v>
                </c:pt>
                <c:pt idx="3">
                  <c:v>4</c:v>
                </c:pt>
                <c:pt idx="4" formatCode="0">
                  <c:v>5</c:v>
                </c:pt>
                <c:pt idx="5">
                  <c:v>6</c:v>
                </c:pt>
                <c:pt idx="6" formatCode="0">
                  <c:v>7</c:v>
                </c:pt>
                <c:pt idx="7">
                  <c:v>8</c:v>
                </c:pt>
                <c:pt idx="8" formatCode="0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 formatCode="0">
                  <c:v>13</c:v>
                </c:pt>
                <c:pt idx="13">
                  <c:v>14</c:v>
                </c:pt>
                <c:pt idx="14" formatCode="0">
                  <c:v>15</c:v>
                </c:pt>
                <c:pt idx="15">
                  <c:v>16</c:v>
                </c:pt>
                <c:pt idx="16" formatCode="0">
                  <c:v>17</c:v>
                </c:pt>
                <c:pt idx="17">
                  <c:v>18</c:v>
                </c:pt>
                <c:pt idx="18" formatCode="0">
                  <c:v>19</c:v>
                </c:pt>
                <c:pt idx="19">
                  <c:v>20</c:v>
                </c:pt>
                <c:pt idx="20" formatCode="0">
                  <c:v>21</c:v>
                </c:pt>
                <c:pt idx="21">
                  <c:v>22</c:v>
                </c:pt>
                <c:pt idx="22" formatCode="0">
                  <c:v>23</c:v>
                </c:pt>
                <c:pt idx="23">
                  <c:v>24</c:v>
                </c:pt>
                <c:pt idx="24" formatCode="0">
                  <c:v>25</c:v>
                </c:pt>
                <c:pt idx="25">
                  <c:v>26</c:v>
                </c:pt>
                <c:pt idx="26" formatCode="0">
                  <c:v>27</c:v>
                </c:pt>
                <c:pt idx="27">
                  <c:v>28</c:v>
                </c:pt>
                <c:pt idx="28" formatCode="0">
                  <c:v>29</c:v>
                </c:pt>
                <c:pt idx="29">
                  <c:v>30</c:v>
                </c:pt>
                <c:pt idx="30" formatCode="0">
                  <c:v>31</c:v>
                </c:pt>
                <c:pt idx="31">
                  <c:v>32</c:v>
                </c:pt>
                <c:pt idx="32" formatCode="0">
                  <c:v>33</c:v>
                </c:pt>
                <c:pt idx="33">
                  <c:v>34</c:v>
                </c:pt>
                <c:pt idx="34" formatCode="0">
                  <c:v>35</c:v>
                </c:pt>
                <c:pt idx="35">
                  <c:v>36</c:v>
                </c:pt>
                <c:pt idx="36" formatCode="0">
                  <c:v>37</c:v>
                </c:pt>
                <c:pt idx="37">
                  <c:v>38</c:v>
                </c:pt>
                <c:pt idx="38" formatCode="0">
                  <c:v>39</c:v>
                </c:pt>
                <c:pt idx="39">
                  <c:v>40</c:v>
                </c:pt>
                <c:pt idx="40" formatCode="0">
                  <c:v>41</c:v>
                </c:pt>
                <c:pt idx="41">
                  <c:v>42</c:v>
                </c:pt>
                <c:pt idx="42" formatCode="0">
                  <c:v>43</c:v>
                </c:pt>
                <c:pt idx="43">
                  <c:v>44</c:v>
                </c:pt>
                <c:pt idx="44" formatCode="0">
                  <c:v>45</c:v>
                </c:pt>
                <c:pt idx="45">
                  <c:v>46</c:v>
                </c:pt>
                <c:pt idx="46" formatCode="0">
                  <c:v>47</c:v>
                </c:pt>
                <c:pt idx="47">
                  <c:v>48</c:v>
                </c:pt>
                <c:pt idx="48" formatCode="0">
                  <c:v>49</c:v>
                </c:pt>
                <c:pt idx="49">
                  <c:v>50</c:v>
                </c:pt>
                <c:pt idx="50" formatCode="0">
                  <c:v>51</c:v>
                </c:pt>
                <c:pt idx="51">
                  <c:v>52</c:v>
                </c:pt>
                <c:pt idx="52" formatCode="0">
                  <c:v>53</c:v>
                </c:pt>
                <c:pt idx="53">
                  <c:v>54</c:v>
                </c:pt>
                <c:pt idx="54" formatCode="0">
                  <c:v>55</c:v>
                </c:pt>
                <c:pt idx="55">
                  <c:v>56</c:v>
                </c:pt>
                <c:pt idx="56" formatCode="0">
                  <c:v>57</c:v>
                </c:pt>
                <c:pt idx="57">
                  <c:v>58</c:v>
                </c:pt>
                <c:pt idx="58" formatCode="0">
                  <c:v>59</c:v>
                </c:pt>
                <c:pt idx="59">
                  <c:v>60</c:v>
                </c:pt>
                <c:pt idx="60" formatCode="0">
                  <c:v>61</c:v>
                </c:pt>
                <c:pt idx="61">
                  <c:v>62</c:v>
                </c:pt>
                <c:pt idx="62" formatCode="0">
                  <c:v>63</c:v>
                </c:pt>
                <c:pt idx="63">
                  <c:v>64</c:v>
                </c:pt>
                <c:pt idx="64" formatCode="0">
                  <c:v>65</c:v>
                </c:pt>
                <c:pt idx="65">
                  <c:v>66</c:v>
                </c:pt>
                <c:pt idx="66" formatCode="0">
                  <c:v>67</c:v>
                </c:pt>
                <c:pt idx="67">
                  <c:v>68</c:v>
                </c:pt>
                <c:pt idx="68" formatCode="0">
                  <c:v>69</c:v>
                </c:pt>
                <c:pt idx="69">
                  <c:v>70</c:v>
                </c:pt>
                <c:pt idx="70" formatCode="0">
                  <c:v>71</c:v>
                </c:pt>
                <c:pt idx="71">
                  <c:v>72</c:v>
                </c:pt>
                <c:pt idx="72" formatCode="0">
                  <c:v>73</c:v>
                </c:pt>
                <c:pt idx="73">
                  <c:v>74</c:v>
                </c:pt>
                <c:pt idx="74" formatCode="0">
                  <c:v>75</c:v>
                </c:pt>
                <c:pt idx="75">
                  <c:v>76</c:v>
                </c:pt>
                <c:pt idx="76" formatCode="0">
                  <c:v>77</c:v>
                </c:pt>
                <c:pt idx="77">
                  <c:v>78</c:v>
                </c:pt>
                <c:pt idx="78" formatCode="0">
                  <c:v>79</c:v>
                </c:pt>
                <c:pt idx="79">
                  <c:v>80</c:v>
                </c:pt>
                <c:pt idx="80" formatCode="0">
                  <c:v>81</c:v>
                </c:pt>
                <c:pt idx="81">
                  <c:v>82</c:v>
                </c:pt>
                <c:pt idx="82" formatCode="0">
                  <c:v>83</c:v>
                </c:pt>
                <c:pt idx="83">
                  <c:v>84</c:v>
                </c:pt>
                <c:pt idx="84" formatCode="0">
                  <c:v>85</c:v>
                </c:pt>
                <c:pt idx="85">
                  <c:v>86</c:v>
                </c:pt>
                <c:pt idx="86" formatCode="0">
                  <c:v>87</c:v>
                </c:pt>
                <c:pt idx="87">
                  <c:v>88</c:v>
                </c:pt>
                <c:pt idx="88" formatCode="0">
                  <c:v>89</c:v>
                </c:pt>
                <c:pt idx="89">
                  <c:v>90</c:v>
                </c:pt>
                <c:pt idx="90" formatCode="0">
                  <c:v>91</c:v>
                </c:pt>
                <c:pt idx="91">
                  <c:v>92</c:v>
                </c:pt>
                <c:pt idx="92" formatCode="0">
                  <c:v>93</c:v>
                </c:pt>
                <c:pt idx="93">
                  <c:v>94</c:v>
                </c:pt>
                <c:pt idx="94" formatCode="0">
                  <c:v>95</c:v>
                </c:pt>
                <c:pt idx="95">
                  <c:v>96</c:v>
                </c:pt>
                <c:pt idx="96" formatCode="0">
                  <c:v>97</c:v>
                </c:pt>
                <c:pt idx="97">
                  <c:v>98</c:v>
                </c:pt>
                <c:pt idx="98" formatCode="0">
                  <c:v>99</c:v>
                </c:pt>
                <c:pt idx="99">
                  <c:v>100</c:v>
                </c:pt>
                <c:pt idx="100" formatCode="0">
                  <c:v>101</c:v>
                </c:pt>
                <c:pt idx="101">
                  <c:v>102</c:v>
                </c:pt>
                <c:pt idx="102" formatCode="0">
                  <c:v>103</c:v>
                </c:pt>
                <c:pt idx="103">
                  <c:v>104</c:v>
                </c:pt>
                <c:pt idx="104" formatCode="0">
                  <c:v>105</c:v>
                </c:pt>
                <c:pt idx="105">
                  <c:v>106</c:v>
                </c:pt>
                <c:pt idx="106" formatCode="0">
                  <c:v>107</c:v>
                </c:pt>
                <c:pt idx="107">
                  <c:v>108</c:v>
                </c:pt>
                <c:pt idx="108" formatCode="0">
                  <c:v>109</c:v>
                </c:pt>
                <c:pt idx="109">
                  <c:v>110</c:v>
                </c:pt>
                <c:pt idx="110" formatCode="0">
                  <c:v>111</c:v>
                </c:pt>
                <c:pt idx="111">
                  <c:v>112</c:v>
                </c:pt>
                <c:pt idx="112" formatCode="0">
                  <c:v>113</c:v>
                </c:pt>
                <c:pt idx="113">
                  <c:v>114</c:v>
                </c:pt>
                <c:pt idx="114" formatCode="0">
                  <c:v>115</c:v>
                </c:pt>
                <c:pt idx="115">
                  <c:v>116</c:v>
                </c:pt>
                <c:pt idx="116" formatCode="0">
                  <c:v>117</c:v>
                </c:pt>
                <c:pt idx="117">
                  <c:v>118</c:v>
                </c:pt>
                <c:pt idx="118" formatCode="0">
                  <c:v>119</c:v>
                </c:pt>
                <c:pt idx="119">
                  <c:v>120</c:v>
                </c:pt>
                <c:pt idx="120" formatCode="0">
                  <c:v>121</c:v>
                </c:pt>
                <c:pt idx="121">
                  <c:v>122</c:v>
                </c:pt>
                <c:pt idx="122" formatCode="0">
                  <c:v>123</c:v>
                </c:pt>
                <c:pt idx="123">
                  <c:v>124</c:v>
                </c:pt>
                <c:pt idx="124" formatCode="0">
                  <c:v>125</c:v>
                </c:pt>
                <c:pt idx="125">
                  <c:v>126</c:v>
                </c:pt>
                <c:pt idx="126" formatCode="0">
                  <c:v>127</c:v>
                </c:pt>
                <c:pt idx="127">
                  <c:v>128</c:v>
                </c:pt>
                <c:pt idx="128" formatCode="0">
                  <c:v>129</c:v>
                </c:pt>
                <c:pt idx="129">
                  <c:v>130</c:v>
                </c:pt>
                <c:pt idx="130" formatCode="0">
                  <c:v>131</c:v>
                </c:pt>
                <c:pt idx="131">
                  <c:v>132</c:v>
                </c:pt>
                <c:pt idx="132" formatCode="0">
                  <c:v>133</c:v>
                </c:pt>
                <c:pt idx="133">
                  <c:v>134</c:v>
                </c:pt>
                <c:pt idx="134" formatCode="0">
                  <c:v>135</c:v>
                </c:pt>
                <c:pt idx="135">
                  <c:v>136</c:v>
                </c:pt>
              </c:numCache>
            </c:numRef>
          </c:xVal>
          <c:yVal>
            <c:numRef>
              <c:f>'K-Jurid_J816M 248 12 19 UIC-K'!$G$9:$G$146</c:f>
              <c:numCache>
                <c:formatCode>0.000_ ;\-0.000\ </c:formatCode>
                <c:ptCount val="138"/>
                <c:pt idx="0">
                  <c:v>0.27200000000000002</c:v>
                </c:pt>
                <c:pt idx="1">
                  <c:v>0.26600000000000001</c:v>
                </c:pt>
                <c:pt idx="2">
                  <c:v>0.27600000000000002</c:v>
                </c:pt>
                <c:pt idx="3">
                  <c:v>0.28299999999999997</c:v>
                </c:pt>
                <c:pt idx="4">
                  <c:v>0.29599999999999999</c:v>
                </c:pt>
                <c:pt idx="5">
                  <c:v>0.26400000000000001</c:v>
                </c:pt>
                <c:pt idx="6">
                  <c:v>0.27700000000000002</c:v>
                </c:pt>
                <c:pt idx="7">
                  <c:v>0.27200000000000002</c:v>
                </c:pt>
                <c:pt idx="8">
                  <c:v>0.26400000000000001</c:v>
                </c:pt>
                <c:pt idx="9">
                  <c:v>0.254</c:v>
                </c:pt>
                <c:pt idx="10">
                  <c:v>0.32500000000000001</c:v>
                </c:pt>
                <c:pt idx="11">
                  <c:v>0.34699999999999998</c:v>
                </c:pt>
                <c:pt idx="12">
                  <c:v>0.36299999999999999</c:v>
                </c:pt>
                <c:pt idx="13">
                  <c:v>0.371</c:v>
                </c:pt>
                <c:pt idx="14">
                  <c:v>0.374</c:v>
                </c:pt>
                <c:pt idx="15">
                  <c:v>0.24099999999999999</c:v>
                </c:pt>
                <c:pt idx="16">
                  <c:v>0.25600000000000001</c:v>
                </c:pt>
                <c:pt idx="17">
                  <c:v>0.246</c:v>
                </c:pt>
                <c:pt idx="18">
                  <c:v>0.254</c:v>
                </c:pt>
                <c:pt idx="19">
                  <c:v>0.25900000000000001</c:v>
                </c:pt>
                <c:pt idx="20">
                  <c:v>0.246</c:v>
                </c:pt>
                <c:pt idx="21">
                  <c:v>0.252</c:v>
                </c:pt>
                <c:pt idx="22">
                  <c:v>0.249</c:v>
                </c:pt>
                <c:pt idx="23">
                  <c:v>0.24399999999999999</c:v>
                </c:pt>
                <c:pt idx="24">
                  <c:v>0.23899999999999999</c:v>
                </c:pt>
                <c:pt idx="25">
                  <c:v>0.28000000000000003</c:v>
                </c:pt>
                <c:pt idx="26">
                  <c:v>0.28199999999999997</c:v>
                </c:pt>
                <c:pt idx="27">
                  <c:v>0.28699999999999998</c:v>
                </c:pt>
                <c:pt idx="28">
                  <c:v>0.29099999999999998</c:v>
                </c:pt>
                <c:pt idx="29">
                  <c:v>0.29599999999999999</c:v>
                </c:pt>
                <c:pt idx="30">
                  <c:v>0.251</c:v>
                </c:pt>
                <c:pt idx="31">
                  <c:v>0.25</c:v>
                </c:pt>
                <c:pt idx="32">
                  <c:v>0.25</c:v>
                </c:pt>
                <c:pt idx="33">
                  <c:v>0.26300000000000001</c:v>
                </c:pt>
                <c:pt idx="34">
                  <c:v>0.255</c:v>
                </c:pt>
                <c:pt idx="35">
                  <c:v>0.32900000000000001</c:v>
                </c:pt>
                <c:pt idx="36">
                  <c:v>0.35199999999999998</c:v>
                </c:pt>
                <c:pt idx="37">
                  <c:v>0.36699999999999999</c:v>
                </c:pt>
                <c:pt idx="38">
                  <c:v>0.35199999999999998</c:v>
                </c:pt>
                <c:pt idx="39">
                  <c:v>0.35799999999999998</c:v>
                </c:pt>
                <c:pt idx="40">
                  <c:v>0.26200000000000001</c:v>
                </c:pt>
                <c:pt idx="41">
                  <c:v>0.255</c:v>
                </c:pt>
                <c:pt idx="42">
                  <c:v>0.25900000000000001</c:v>
                </c:pt>
                <c:pt idx="43">
                  <c:v>0.26100000000000001</c:v>
                </c:pt>
                <c:pt idx="44">
                  <c:v>0.254</c:v>
                </c:pt>
                <c:pt idx="45">
                  <c:v>0.253</c:v>
                </c:pt>
                <c:pt idx="46">
                  <c:v>0.253</c:v>
                </c:pt>
                <c:pt idx="47">
                  <c:v>0.245</c:v>
                </c:pt>
                <c:pt idx="48">
                  <c:v>0.247</c:v>
                </c:pt>
                <c:pt idx="49">
                  <c:v>0.252</c:v>
                </c:pt>
                <c:pt idx="50">
                  <c:v>0.21</c:v>
                </c:pt>
                <c:pt idx="51">
                  <c:v>0.222</c:v>
                </c:pt>
                <c:pt idx="52">
                  <c:v>0.23799999999999999</c:v>
                </c:pt>
                <c:pt idx="53">
                  <c:v>0.22900000000000001</c:v>
                </c:pt>
                <c:pt idx="54">
                  <c:v>0.214</c:v>
                </c:pt>
                <c:pt idx="55">
                  <c:v>0.23300000000000001</c:v>
                </c:pt>
                <c:pt idx="56">
                  <c:v>0.23300000000000001</c:v>
                </c:pt>
                <c:pt idx="57">
                  <c:v>0.222</c:v>
                </c:pt>
                <c:pt idx="58">
                  <c:v>0.24099999999999999</c:v>
                </c:pt>
                <c:pt idx="59">
                  <c:v>0.224</c:v>
                </c:pt>
                <c:pt idx="60">
                  <c:v>0.193</c:v>
                </c:pt>
                <c:pt idx="61">
                  <c:v>0.17100000000000001</c:v>
                </c:pt>
                <c:pt idx="62">
                  <c:v>0.16</c:v>
                </c:pt>
                <c:pt idx="63">
                  <c:v>0.14299999999999999</c:v>
                </c:pt>
                <c:pt idx="64">
                  <c:v>0.13800000000000001</c:v>
                </c:pt>
                <c:pt idx="65">
                  <c:v>0.23899999999999999</c:v>
                </c:pt>
                <c:pt idx="66">
                  <c:v>0.24299999999999999</c:v>
                </c:pt>
                <c:pt idx="67">
                  <c:v>0.24</c:v>
                </c:pt>
                <c:pt idx="68">
                  <c:v>0.23599999999999999</c:v>
                </c:pt>
                <c:pt idx="69">
                  <c:v>0.24</c:v>
                </c:pt>
                <c:pt idx="70">
                  <c:v>0.246</c:v>
                </c:pt>
                <c:pt idx="71">
                  <c:v>0.23400000000000001</c:v>
                </c:pt>
                <c:pt idx="72">
                  <c:v>0.22800000000000001</c:v>
                </c:pt>
                <c:pt idx="73">
                  <c:v>0.23</c:v>
                </c:pt>
                <c:pt idx="74">
                  <c:v>0.23200000000000001</c:v>
                </c:pt>
                <c:pt idx="75">
                  <c:v>0.25800000000000001</c:v>
                </c:pt>
                <c:pt idx="76">
                  <c:v>0.25</c:v>
                </c:pt>
                <c:pt idx="77">
                  <c:v>0.26400000000000001</c:v>
                </c:pt>
                <c:pt idx="78">
                  <c:v>0.23699999999999999</c:v>
                </c:pt>
                <c:pt idx="79">
                  <c:v>0.23100000000000001</c:v>
                </c:pt>
                <c:pt idx="80">
                  <c:v>0.252</c:v>
                </c:pt>
                <c:pt idx="81">
                  <c:v>0.25</c:v>
                </c:pt>
                <c:pt idx="82">
                  <c:v>0.253</c:v>
                </c:pt>
                <c:pt idx="83">
                  <c:v>0.26100000000000001</c:v>
                </c:pt>
                <c:pt idx="84">
                  <c:v>0.251</c:v>
                </c:pt>
                <c:pt idx="85">
                  <c:v>0.19900000000000001</c:v>
                </c:pt>
                <c:pt idx="86">
                  <c:v>0.185</c:v>
                </c:pt>
                <c:pt idx="87">
                  <c:v>0.17599999999999999</c:v>
                </c:pt>
                <c:pt idx="88">
                  <c:v>0.17799999999999999</c:v>
                </c:pt>
                <c:pt idx="89">
                  <c:v>0.17299999999999999</c:v>
                </c:pt>
                <c:pt idx="90">
                  <c:v>0.246</c:v>
                </c:pt>
                <c:pt idx="91">
                  <c:v>0.24</c:v>
                </c:pt>
                <c:pt idx="92">
                  <c:v>0.245</c:v>
                </c:pt>
                <c:pt idx="93">
                  <c:v>0.23899999999999999</c:v>
                </c:pt>
                <c:pt idx="94">
                  <c:v>0.24099999999999999</c:v>
                </c:pt>
                <c:pt idx="95">
                  <c:v>0.245</c:v>
                </c:pt>
                <c:pt idx="96">
                  <c:v>0.23699999999999999</c:v>
                </c:pt>
                <c:pt idx="97">
                  <c:v>0.24399999999999999</c:v>
                </c:pt>
                <c:pt idx="98">
                  <c:v>0.23730000000000001</c:v>
                </c:pt>
                <c:pt idx="99">
                  <c:v>0.23599999999999999</c:v>
                </c:pt>
                <c:pt idx="100">
                  <c:v>0.28399999999999997</c:v>
                </c:pt>
                <c:pt idx="101">
                  <c:v>0.27</c:v>
                </c:pt>
                <c:pt idx="102">
                  <c:v>0.27500000000000002</c:v>
                </c:pt>
                <c:pt idx="103">
                  <c:v>0.25800000000000001</c:v>
                </c:pt>
                <c:pt idx="104">
                  <c:v>0.27100000000000002</c:v>
                </c:pt>
                <c:pt idx="105">
                  <c:v>0.27300000000000002</c:v>
                </c:pt>
                <c:pt idx="106">
                  <c:v>0.23649999999999999</c:v>
                </c:pt>
                <c:pt idx="107">
                  <c:v>0.248</c:v>
                </c:pt>
                <c:pt idx="108">
                  <c:v>0.247</c:v>
                </c:pt>
                <c:pt idx="109">
                  <c:v>0.249</c:v>
                </c:pt>
                <c:pt idx="110">
                  <c:v>0.24099999999999999</c:v>
                </c:pt>
                <c:pt idx="111">
                  <c:v>0.316</c:v>
                </c:pt>
                <c:pt idx="112">
                  <c:v>0.315</c:v>
                </c:pt>
                <c:pt idx="113">
                  <c:v>0.32</c:v>
                </c:pt>
                <c:pt idx="114">
                  <c:v>0.315</c:v>
                </c:pt>
                <c:pt idx="115">
                  <c:v>0.31900000000000001</c:v>
                </c:pt>
                <c:pt idx="116">
                  <c:v>0.24762999999999999</c:v>
                </c:pt>
                <c:pt idx="117">
                  <c:v>0.25</c:v>
                </c:pt>
                <c:pt idx="118">
                  <c:v>0.25867000000000001</c:v>
                </c:pt>
                <c:pt idx="119">
                  <c:v>0.25600000000000001</c:v>
                </c:pt>
                <c:pt idx="120">
                  <c:v>0.251</c:v>
                </c:pt>
                <c:pt idx="121">
                  <c:v>0.28999999999999998</c:v>
                </c:pt>
                <c:pt idx="122">
                  <c:v>0.28499999999999998</c:v>
                </c:pt>
                <c:pt idx="123">
                  <c:v>0.28799999999999998</c:v>
                </c:pt>
                <c:pt idx="124">
                  <c:v>0.28699999999999998</c:v>
                </c:pt>
                <c:pt idx="125">
                  <c:v>0.29599999999999999</c:v>
                </c:pt>
                <c:pt idx="126">
                  <c:v>0.26100000000000001</c:v>
                </c:pt>
                <c:pt idx="127">
                  <c:v>0.252</c:v>
                </c:pt>
                <c:pt idx="128">
                  <c:v>0.251</c:v>
                </c:pt>
                <c:pt idx="129">
                  <c:v>0.24249999999999999</c:v>
                </c:pt>
                <c:pt idx="130">
                  <c:v>0.252</c:v>
                </c:pt>
                <c:pt idx="131">
                  <c:v>0.22900000000000001</c:v>
                </c:pt>
                <c:pt idx="132">
                  <c:v>0.23799999999999999</c:v>
                </c:pt>
                <c:pt idx="133">
                  <c:v>0.23799999999999999</c:v>
                </c:pt>
                <c:pt idx="134">
                  <c:v>0.23200000000000001</c:v>
                </c:pt>
                <c:pt idx="135">
                  <c:v>0.23899999999999999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68-4AEA-B296-D03EC8D7C8E1}"/>
            </c:ext>
          </c:extLst>
        </c:ser>
        <c:ser>
          <c:idx val="1"/>
          <c:order val="1"/>
          <c:tx>
            <c:v>Your Values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'K-Jurid_J816M 248 12 19 UIC-K'!$C$9:$C$146</c:f>
              <c:numCache>
                <c:formatCode>General</c:formatCode>
                <c:ptCount val="138"/>
                <c:pt idx="0" formatCode="0">
                  <c:v>1</c:v>
                </c:pt>
                <c:pt idx="1">
                  <c:v>2</c:v>
                </c:pt>
                <c:pt idx="2" formatCode="0">
                  <c:v>3</c:v>
                </c:pt>
                <c:pt idx="3">
                  <c:v>4</c:v>
                </c:pt>
                <c:pt idx="4" formatCode="0">
                  <c:v>5</c:v>
                </c:pt>
                <c:pt idx="5">
                  <c:v>6</c:v>
                </c:pt>
                <c:pt idx="6" formatCode="0">
                  <c:v>7</c:v>
                </c:pt>
                <c:pt idx="7">
                  <c:v>8</c:v>
                </c:pt>
                <c:pt idx="8" formatCode="0">
                  <c:v>9</c:v>
                </c:pt>
                <c:pt idx="9">
                  <c:v>10</c:v>
                </c:pt>
                <c:pt idx="10" formatCode="0">
                  <c:v>11</c:v>
                </c:pt>
                <c:pt idx="11">
                  <c:v>12</c:v>
                </c:pt>
                <c:pt idx="12" formatCode="0">
                  <c:v>13</c:v>
                </c:pt>
                <c:pt idx="13">
                  <c:v>14</c:v>
                </c:pt>
                <c:pt idx="14" formatCode="0">
                  <c:v>15</c:v>
                </c:pt>
                <c:pt idx="15">
                  <c:v>16</c:v>
                </c:pt>
                <c:pt idx="16" formatCode="0">
                  <c:v>17</c:v>
                </c:pt>
                <c:pt idx="17">
                  <c:v>18</c:v>
                </c:pt>
                <c:pt idx="18" formatCode="0">
                  <c:v>19</c:v>
                </c:pt>
                <c:pt idx="19">
                  <c:v>20</c:v>
                </c:pt>
                <c:pt idx="20" formatCode="0">
                  <c:v>21</c:v>
                </c:pt>
                <c:pt idx="21">
                  <c:v>22</c:v>
                </c:pt>
                <c:pt idx="22" formatCode="0">
                  <c:v>23</c:v>
                </c:pt>
                <c:pt idx="23">
                  <c:v>24</c:v>
                </c:pt>
                <c:pt idx="24" formatCode="0">
                  <c:v>25</c:v>
                </c:pt>
                <c:pt idx="25">
                  <c:v>26</c:v>
                </c:pt>
                <c:pt idx="26" formatCode="0">
                  <c:v>27</c:v>
                </c:pt>
                <c:pt idx="27">
                  <c:v>28</c:v>
                </c:pt>
                <c:pt idx="28" formatCode="0">
                  <c:v>29</c:v>
                </c:pt>
                <c:pt idx="29">
                  <c:v>30</c:v>
                </c:pt>
                <c:pt idx="30" formatCode="0">
                  <c:v>31</c:v>
                </c:pt>
                <c:pt idx="31">
                  <c:v>32</c:v>
                </c:pt>
                <c:pt idx="32" formatCode="0">
                  <c:v>33</c:v>
                </c:pt>
                <c:pt idx="33">
                  <c:v>34</c:v>
                </c:pt>
                <c:pt idx="34" formatCode="0">
                  <c:v>35</c:v>
                </c:pt>
                <c:pt idx="35">
                  <c:v>36</c:v>
                </c:pt>
                <c:pt idx="36" formatCode="0">
                  <c:v>37</c:v>
                </c:pt>
                <c:pt idx="37">
                  <c:v>38</c:v>
                </c:pt>
                <c:pt idx="38" formatCode="0">
                  <c:v>39</c:v>
                </c:pt>
                <c:pt idx="39">
                  <c:v>40</c:v>
                </c:pt>
                <c:pt idx="40" formatCode="0">
                  <c:v>41</c:v>
                </c:pt>
                <c:pt idx="41">
                  <c:v>42</c:v>
                </c:pt>
                <c:pt idx="42" formatCode="0">
                  <c:v>43</c:v>
                </c:pt>
                <c:pt idx="43">
                  <c:v>44</c:v>
                </c:pt>
                <c:pt idx="44" formatCode="0">
                  <c:v>45</c:v>
                </c:pt>
                <c:pt idx="45">
                  <c:v>46</c:v>
                </c:pt>
                <c:pt idx="46" formatCode="0">
                  <c:v>47</c:v>
                </c:pt>
                <c:pt idx="47">
                  <c:v>48</c:v>
                </c:pt>
                <c:pt idx="48" formatCode="0">
                  <c:v>49</c:v>
                </c:pt>
                <c:pt idx="49">
                  <c:v>50</c:v>
                </c:pt>
                <c:pt idx="50" formatCode="0">
                  <c:v>51</c:v>
                </c:pt>
                <c:pt idx="51">
                  <c:v>52</c:v>
                </c:pt>
                <c:pt idx="52" formatCode="0">
                  <c:v>53</c:v>
                </c:pt>
                <c:pt idx="53">
                  <c:v>54</c:v>
                </c:pt>
                <c:pt idx="54" formatCode="0">
                  <c:v>55</c:v>
                </c:pt>
                <c:pt idx="55">
                  <c:v>56</c:v>
                </c:pt>
                <c:pt idx="56" formatCode="0">
                  <c:v>57</c:v>
                </c:pt>
                <c:pt idx="57">
                  <c:v>58</c:v>
                </c:pt>
                <c:pt idx="58" formatCode="0">
                  <c:v>59</c:v>
                </c:pt>
                <c:pt idx="59">
                  <c:v>60</c:v>
                </c:pt>
                <c:pt idx="60" formatCode="0">
                  <c:v>61</c:v>
                </c:pt>
                <c:pt idx="61">
                  <c:v>62</c:v>
                </c:pt>
                <c:pt idx="62" formatCode="0">
                  <c:v>63</c:v>
                </c:pt>
                <c:pt idx="63">
                  <c:v>64</c:v>
                </c:pt>
                <c:pt idx="64" formatCode="0">
                  <c:v>65</c:v>
                </c:pt>
                <c:pt idx="65">
                  <c:v>66</c:v>
                </c:pt>
                <c:pt idx="66" formatCode="0">
                  <c:v>67</c:v>
                </c:pt>
                <c:pt idx="67">
                  <c:v>68</c:v>
                </c:pt>
                <c:pt idx="68" formatCode="0">
                  <c:v>69</c:v>
                </c:pt>
                <c:pt idx="69">
                  <c:v>70</c:v>
                </c:pt>
                <c:pt idx="70" formatCode="0">
                  <c:v>71</c:v>
                </c:pt>
                <c:pt idx="71">
                  <c:v>72</c:v>
                </c:pt>
                <c:pt idx="72" formatCode="0">
                  <c:v>73</c:v>
                </c:pt>
                <c:pt idx="73">
                  <c:v>74</c:v>
                </c:pt>
                <c:pt idx="74" formatCode="0">
                  <c:v>75</c:v>
                </c:pt>
                <c:pt idx="75">
                  <c:v>76</c:v>
                </c:pt>
                <c:pt idx="76" formatCode="0">
                  <c:v>77</c:v>
                </c:pt>
                <c:pt idx="77">
                  <c:v>78</c:v>
                </c:pt>
                <c:pt idx="78" formatCode="0">
                  <c:v>79</c:v>
                </c:pt>
                <c:pt idx="79">
                  <c:v>80</c:v>
                </c:pt>
                <c:pt idx="80" formatCode="0">
                  <c:v>81</c:v>
                </c:pt>
                <c:pt idx="81">
                  <c:v>82</c:v>
                </c:pt>
                <c:pt idx="82" formatCode="0">
                  <c:v>83</c:v>
                </c:pt>
                <c:pt idx="83">
                  <c:v>84</c:v>
                </c:pt>
                <c:pt idx="84" formatCode="0">
                  <c:v>85</c:v>
                </c:pt>
                <c:pt idx="85">
                  <c:v>86</c:v>
                </c:pt>
                <c:pt idx="86" formatCode="0">
                  <c:v>87</c:v>
                </c:pt>
                <c:pt idx="87">
                  <c:v>88</c:v>
                </c:pt>
                <c:pt idx="88" formatCode="0">
                  <c:v>89</c:v>
                </c:pt>
                <c:pt idx="89">
                  <c:v>90</c:v>
                </c:pt>
                <c:pt idx="90" formatCode="0">
                  <c:v>91</c:v>
                </c:pt>
                <c:pt idx="91">
                  <c:v>92</c:v>
                </c:pt>
                <c:pt idx="92" formatCode="0">
                  <c:v>93</c:v>
                </c:pt>
                <c:pt idx="93">
                  <c:v>94</c:v>
                </c:pt>
                <c:pt idx="94" formatCode="0">
                  <c:v>95</c:v>
                </c:pt>
                <c:pt idx="95">
                  <c:v>96</c:v>
                </c:pt>
                <c:pt idx="96" formatCode="0">
                  <c:v>97</c:v>
                </c:pt>
                <c:pt idx="97">
                  <c:v>98</c:v>
                </c:pt>
                <c:pt idx="98" formatCode="0">
                  <c:v>99</c:v>
                </c:pt>
                <c:pt idx="99">
                  <c:v>100</c:v>
                </c:pt>
                <c:pt idx="100" formatCode="0">
                  <c:v>101</c:v>
                </c:pt>
                <c:pt idx="101">
                  <c:v>102</c:v>
                </c:pt>
                <c:pt idx="102" formatCode="0">
                  <c:v>103</c:v>
                </c:pt>
                <c:pt idx="103">
                  <c:v>104</c:v>
                </c:pt>
                <c:pt idx="104" formatCode="0">
                  <c:v>105</c:v>
                </c:pt>
                <c:pt idx="105">
                  <c:v>106</c:v>
                </c:pt>
                <c:pt idx="106" formatCode="0">
                  <c:v>107</c:v>
                </c:pt>
                <c:pt idx="107">
                  <c:v>108</c:v>
                </c:pt>
                <c:pt idx="108" formatCode="0">
                  <c:v>109</c:v>
                </c:pt>
                <c:pt idx="109">
                  <c:v>110</c:v>
                </c:pt>
                <c:pt idx="110" formatCode="0">
                  <c:v>111</c:v>
                </c:pt>
                <c:pt idx="111">
                  <c:v>112</c:v>
                </c:pt>
                <c:pt idx="112" formatCode="0">
                  <c:v>113</c:v>
                </c:pt>
                <c:pt idx="113">
                  <c:v>114</c:v>
                </c:pt>
                <c:pt idx="114" formatCode="0">
                  <c:v>115</c:v>
                </c:pt>
                <c:pt idx="115">
                  <c:v>116</c:v>
                </c:pt>
                <c:pt idx="116" formatCode="0">
                  <c:v>117</c:v>
                </c:pt>
                <c:pt idx="117">
                  <c:v>118</c:v>
                </c:pt>
                <c:pt idx="118" formatCode="0">
                  <c:v>119</c:v>
                </c:pt>
                <c:pt idx="119">
                  <c:v>120</c:v>
                </c:pt>
                <c:pt idx="120" formatCode="0">
                  <c:v>121</c:v>
                </c:pt>
                <c:pt idx="121">
                  <c:v>122</c:v>
                </c:pt>
                <c:pt idx="122" formatCode="0">
                  <c:v>123</c:v>
                </c:pt>
                <c:pt idx="123">
                  <c:v>124</c:v>
                </c:pt>
                <c:pt idx="124" formatCode="0">
                  <c:v>125</c:v>
                </c:pt>
                <c:pt idx="125">
                  <c:v>126</c:v>
                </c:pt>
                <c:pt idx="126" formatCode="0">
                  <c:v>127</c:v>
                </c:pt>
                <c:pt idx="127">
                  <c:v>128</c:v>
                </c:pt>
                <c:pt idx="128" formatCode="0">
                  <c:v>129</c:v>
                </c:pt>
                <c:pt idx="129">
                  <c:v>130</c:v>
                </c:pt>
                <c:pt idx="130" formatCode="0">
                  <c:v>131</c:v>
                </c:pt>
                <c:pt idx="131">
                  <c:v>132</c:v>
                </c:pt>
                <c:pt idx="132" formatCode="0">
                  <c:v>133</c:v>
                </c:pt>
                <c:pt idx="133">
                  <c:v>134</c:v>
                </c:pt>
                <c:pt idx="134" formatCode="0">
                  <c:v>135</c:v>
                </c:pt>
                <c:pt idx="135">
                  <c:v>136</c:v>
                </c:pt>
              </c:numCache>
            </c:numRef>
          </c:xVal>
          <c:yVal>
            <c:numRef>
              <c:f>'K-Jurid_J816M 248 12 19 UIC-K'!$F$9:$F$146</c:f>
              <c:numCache>
                <c:formatCode>0.000</c:formatCode>
                <c:ptCount val="13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68-4AEA-B296-D03EC8D7C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158047"/>
        <c:axId val="444173407"/>
      </c:scatterChart>
      <c:valAx>
        <c:axId val="444158047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Brake n°</a:t>
                </a:r>
              </a:p>
            </c:rich>
          </c:tx>
          <c:layout>
            <c:manualLayout>
              <c:xMode val="edge"/>
              <c:yMode val="edge"/>
              <c:x val="0.4631019061785086"/>
              <c:y val="0.921862476835408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44173407"/>
        <c:crosses val="autoZero"/>
        <c:crossBetween val="midCat"/>
        <c:majorUnit val="10"/>
        <c:minorUnit val="8"/>
      </c:valAx>
      <c:valAx>
        <c:axId val="444173407"/>
        <c:scaling>
          <c:orientation val="minMax"/>
          <c:max val="0.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CoF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.00_ ;\-0.0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44158047"/>
        <c:crosses val="autoZero"/>
        <c:crossBetween val="midCat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35363394418572808"/>
          <c:y val="2.530687744910624E-2"/>
          <c:w val="0.29762052709563203"/>
          <c:h val="8.5827730991936191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chart" Target="../charts/chart1.xml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2.xml"/><Relationship Id="rId1" Type="http://schemas.openxmlformats.org/officeDocument/2006/relationships/image" Target="../media/image8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3.xml"/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76</xdr:row>
      <xdr:rowOff>0</xdr:rowOff>
    </xdr:from>
    <xdr:to>
      <xdr:col>16</xdr:col>
      <xdr:colOff>95250</xdr:colOff>
      <xdr:row>121</xdr:row>
      <xdr:rowOff>66675</xdr:rowOff>
    </xdr:to>
    <xdr:pic>
      <xdr:nvPicPr>
        <xdr:cNvPr id="3" name="Grafik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12344400"/>
          <a:ext cx="10763250" cy="735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129</xdr:row>
      <xdr:rowOff>0</xdr:rowOff>
    </xdr:from>
    <xdr:to>
      <xdr:col>10</xdr:col>
      <xdr:colOff>175825</xdr:colOff>
      <xdr:row>166</xdr:row>
      <xdr:rowOff>99606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EC43DB0-3E05-44CD-B60B-F2E24C344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9800" y="21922740"/>
          <a:ext cx="6515665" cy="6302286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</xdr:colOff>
      <xdr:row>166</xdr:row>
      <xdr:rowOff>91440</xdr:rowOff>
    </xdr:from>
    <xdr:to>
      <xdr:col>9</xdr:col>
      <xdr:colOff>762543</xdr:colOff>
      <xdr:row>179</xdr:row>
      <xdr:rowOff>137353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F92DA164-3DF1-4835-8908-3591630C2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55520" y="28216860"/>
          <a:ext cx="6264183" cy="2225233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</xdr:colOff>
      <xdr:row>179</xdr:row>
      <xdr:rowOff>121920</xdr:rowOff>
    </xdr:from>
    <xdr:to>
      <xdr:col>9</xdr:col>
      <xdr:colOff>785403</xdr:colOff>
      <xdr:row>202</xdr:row>
      <xdr:rowOff>46048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C10FA66-6D67-48CB-8A29-EA206AD73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78380" y="30426660"/>
          <a:ext cx="6264183" cy="37798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2</xdr:row>
      <xdr:rowOff>76200</xdr:rowOff>
    </xdr:from>
    <xdr:to>
      <xdr:col>2</xdr:col>
      <xdr:colOff>584200</xdr:colOff>
      <xdr:row>2</xdr:row>
      <xdr:rowOff>824840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44DDECB4-9FD9-4EC9-8A65-D02A719B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381000"/>
          <a:ext cx="1079500" cy="74864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2</xdr:row>
      <xdr:rowOff>76200</xdr:rowOff>
    </xdr:from>
    <xdr:to>
      <xdr:col>12</xdr:col>
      <xdr:colOff>546100</xdr:colOff>
      <xdr:row>2</xdr:row>
      <xdr:rowOff>824840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9FDF8FE-F59C-4BA2-BC39-1615C75BA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0" y="381000"/>
          <a:ext cx="1079500" cy="748640"/>
        </a:xfrm>
        <a:prstGeom prst="rect">
          <a:avLst/>
        </a:prstGeom>
      </xdr:spPr>
    </xdr:pic>
    <xdr:clientData/>
  </xdr:twoCellAnchor>
  <xdr:twoCellAnchor editAs="oneCell">
    <xdr:from>
      <xdr:col>14</xdr:col>
      <xdr:colOff>19311</xdr:colOff>
      <xdr:row>39</xdr:row>
      <xdr:rowOff>266700</xdr:rowOff>
    </xdr:from>
    <xdr:to>
      <xdr:col>15</xdr:col>
      <xdr:colOff>1023381</xdr:colOff>
      <xdr:row>39</xdr:row>
      <xdr:rowOff>809625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85C6277C-8971-3F14-5BAC-7B018E64C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961" y="9610725"/>
          <a:ext cx="1613670" cy="542925"/>
        </a:xfrm>
        <a:prstGeom prst="rect">
          <a:avLst/>
        </a:prstGeom>
      </xdr:spPr>
    </xdr:pic>
    <xdr:clientData/>
  </xdr:twoCellAnchor>
  <xdr:twoCellAnchor editAs="oneCell">
    <xdr:from>
      <xdr:col>16</xdr:col>
      <xdr:colOff>266700</xdr:colOff>
      <xdr:row>39</xdr:row>
      <xdr:rowOff>57150</xdr:rowOff>
    </xdr:from>
    <xdr:to>
      <xdr:col>17</xdr:col>
      <xdr:colOff>1086612</xdr:colOff>
      <xdr:row>39</xdr:row>
      <xdr:rowOff>864870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10FB084B-0BAB-242A-3CE9-3D9344C4E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9401175"/>
          <a:ext cx="1429512" cy="807720"/>
        </a:xfrm>
        <a:prstGeom prst="rect">
          <a:avLst/>
        </a:prstGeom>
      </xdr:spPr>
    </xdr:pic>
    <xdr:clientData/>
  </xdr:twoCellAnchor>
  <xdr:oneCellAnchor>
    <xdr:from>
      <xdr:col>14</xdr:col>
      <xdr:colOff>19311</xdr:colOff>
      <xdr:row>35</xdr:row>
      <xdr:rowOff>266700</xdr:rowOff>
    </xdr:from>
    <xdr:ext cx="1613670" cy="542925"/>
    <xdr:pic>
      <xdr:nvPicPr>
        <xdr:cNvPr id="2" name="Immagine 1">
          <a:extLst>
            <a:ext uri="{FF2B5EF4-FFF2-40B4-BE49-F238E27FC236}">
              <a16:creationId xmlns:a16="http://schemas.microsoft.com/office/drawing/2014/main" id="{2486E9DD-B31B-44F2-82DC-BEF781F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961" y="10067925"/>
          <a:ext cx="1613670" cy="542925"/>
        </a:xfrm>
        <a:prstGeom prst="rect">
          <a:avLst/>
        </a:prstGeom>
      </xdr:spPr>
    </xdr:pic>
    <xdr:clientData/>
  </xdr:oneCellAnchor>
  <xdr:oneCellAnchor>
    <xdr:from>
      <xdr:col>16</xdr:col>
      <xdr:colOff>266700</xdr:colOff>
      <xdr:row>35</xdr:row>
      <xdr:rowOff>57150</xdr:rowOff>
    </xdr:from>
    <xdr:ext cx="1429512" cy="807720"/>
    <xdr:pic>
      <xdr:nvPicPr>
        <xdr:cNvPr id="5" name="Immagine 4">
          <a:extLst>
            <a:ext uri="{FF2B5EF4-FFF2-40B4-BE49-F238E27FC236}">
              <a16:creationId xmlns:a16="http://schemas.microsoft.com/office/drawing/2014/main" id="{FF3A36C4-DBEC-484E-8F01-6C60B15C4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9858375"/>
          <a:ext cx="1429512" cy="80772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676393</xdr:colOff>
      <xdr:row>35</xdr:row>
      <xdr:rowOff>138910</xdr:rowOff>
    </xdr:from>
    <xdr:to>
      <xdr:col>22</xdr:col>
      <xdr:colOff>488614</xdr:colOff>
      <xdr:row>80</xdr:row>
      <xdr:rowOff>172928</xdr:rowOff>
    </xdr:to>
    <xdr:sp macro="" textlink="">
      <xdr:nvSpPr>
        <xdr:cNvPr id="2071" name="Text Box 23">
          <a:extLst>
            <a:ext uri="{FF2B5EF4-FFF2-40B4-BE49-F238E27FC236}">
              <a16:creationId xmlns:a16="http://schemas.microsoft.com/office/drawing/2014/main" id="{00000000-0008-0000-0100-000017080000}"/>
            </a:ext>
          </a:extLst>
        </xdr:cNvPr>
        <xdr:cNvSpPr txBox="1">
          <a:spLocks noChangeArrowheads="1"/>
        </xdr:cNvSpPr>
      </xdr:nvSpPr>
      <xdr:spPr bwMode="auto">
        <a:xfrm>
          <a:off x="7724893" y="7486767"/>
          <a:ext cx="6955971" cy="799419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Key: </a:t>
          </a: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Str:</a:t>
          </a: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 Brake applications to a halt under dry conditions </a:t>
          </a:r>
        </a:p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Dtr: </a:t>
          </a: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 Drag brake application (gradient) under dry conditions</a:t>
          </a:r>
        </a:p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Sn: </a:t>
          </a: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 Brake applications to a halt under wet conditions</a:t>
          </a:r>
        </a:p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Rtr:</a:t>
          </a: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  Regular braking application under dry conditions to reduce speed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1) When bedding-in the pads, a braked weight of 7.5 t is to be used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2) Braking force is to be applied in two levels:  </a:t>
          </a: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Between the speed at which the brake application is initiated and 215 km/h the lower value is to be used; </a:t>
          </a: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at speeds under 215 km/h the higher value is to be used.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Temperature measurement  has to be defined according RP18 and 541-3 and DT408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record the temperatures between the brakings / cooling kurves / sliding temperatures e.g. for 200 km/h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“shelter for thermocouples”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braking from speeds more than 100 km/h: cooling with cooling speed down to less then 60°C, then accelerate to 300/ …. /500 and start the braking immediately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measurement of weight and thickness after bedding in, #151 and at the end of the programm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if wear measurement (thickness) within the program after braking #151 exceeds 50 percent of the total thickness a new set of pads is to be used for the braking #152 – end.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sketch where to measure the thickness 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Brake application time ts = 4 ± 0.2 s. Brake radius: r = 0.247 m</a:t>
          </a:r>
        </a:p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During cooling intervals between tests:</a:t>
          </a: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- Rotation speed:    100 km/h</a:t>
          </a: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- Speed of ventilating airflow:  80 km/h</a:t>
          </a: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- Ventilation must comply with the conditions described in B 126/DT 408 </a:t>
          </a:r>
        </a:p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Speed of ventilating airflow during brake applications:</a:t>
          </a: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 Speed of the disc divided </a:t>
          </a: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by 2 at vmax = 100 km/h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1" i="0" u="none" strike="noStrike" baseline="0">
              <a:solidFill>
                <a:srgbClr val="000000"/>
              </a:solidFill>
              <a:latin typeface="DB Office"/>
            </a:rPr>
            <a:t>Water spraying requirements</a:t>
          </a: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: 25 l/h (12.5 l/h per disc face). The nozzles indicated in UIC Leaflet 541-3 are to be used for the water spraying operations. The water temperature must be between 8 - 15 °.</a:t>
          </a:r>
        </a:p>
        <a:p>
          <a:pPr algn="l" rtl="0">
            <a:defRPr sz="1000"/>
          </a:pPr>
          <a:endParaRPr lang="de-DE" sz="1100" b="0" i="0" u="none" strike="noStrike" baseline="0">
            <a:solidFill>
              <a:srgbClr val="000000"/>
            </a:solidFill>
            <a:latin typeface="DB Office"/>
          </a:endParaRPr>
        </a:p>
        <a:p>
          <a:pPr algn="l" rtl="0">
            <a:defRPr sz="1000"/>
          </a:pPr>
          <a:r>
            <a:rPr lang="de-DE" sz="1100" b="0" i="0" u="none" strike="noStrike" baseline="0">
              <a:solidFill>
                <a:srgbClr val="000000"/>
              </a:solidFill>
              <a:latin typeface="DB Office"/>
            </a:rPr>
            <a:t>Cooling during wet brakings according o UIC 541-3 or RP18</a:t>
          </a: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22</xdr:col>
      <xdr:colOff>778330</xdr:colOff>
      <xdr:row>35</xdr:row>
      <xdr:rowOff>162622</xdr:rowOff>
    </xdr:from>
    <xdr:to>
      <xdr:col>29</xdr:col>
      <xdr:colOff>130682</xdr:colOff>
      <xdr:row>76</xdr:row>
      <xdr:rowOff>64438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52C1642-A8FA-4D0F-91A6-E4B13FB2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70580" y="7510479"/>
          <a:ext cx="6988360" cy="7154423"/>
        </a:xfrm>
        <a:prstGeom prst="rect">
          <a:avLst/>
        </a:prstGeom>
      </xdr:spPr>
    </xdr:pic>
    <xdr:clientData/>
  </xdr:twoCellAnchor>
  <xdr:twoCellAnchor editAs="oneCell">
    <xdr:from>
      <xdr:col>30</xdr:col>
      <xdr:colOff>471624</xdr:colOff>
      <xdr:row>36</xdr:row>
      <xdr:rowOff>25693</xdr:rowOff>
    </xdr:from>
    <xdr:to>
      <xdr:col>54</xdr:col>
      <xdr:colOff>751386</xdr:colOff>
      <xdr:row>50</xdr:row>
      <xdr:rowOff>66144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250616B1-6442-4D55-B3C5-D995D437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311088" y="7550443"/>
          <a:ext cx="6729548" cy="2516951"/>
        </a:xfrm>
        <a:prstGeom prst="rect">
          <a:avLst/>
        </a:prstGeom>
      </xdr:spPr>
    </xdr:pic>
    <xdr:clientData/>
  </xdr:twoCellAnchor>
  <xdr:twoCellAnchor editAs="oneCell">
    <xdr:from>
      <xdr:col>30</xdr:col>
      <xdr:colOff>430531</xdr:colOff>
      <xdr:row>51</xdr:row>
      <xdr:rowOff>85774</xdr:rowOff>
    </xdr:from>
    <xdr:to>
      <xdr:col>54</xdr:col>
      <xdr:colOff>722811</xdr:colOff>
      <xdr:row>75</xdr:row>
      <xdr:rowOff>106706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42A2635-8B33-4072-B113-DF53D6282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269995" y="10263917"/>
          <a:ext cx="6742066" cy="4266360"/>
        </a:xfrm>
        <a:prstGeom prst="rect">
          <a:avLst/>
        </a:prstGeom>
      </xdr:spPr>
    </xdr:pic>
    <xdr:clientData/>
  </xdr:twoCellAnchor>
  <xdr:twoCellAnchor editAs="oneCell">
    <xdr:from>
      <xdr:col>13</xdr:col>
      <xdr:colOff>84897</xdr:colOff>
      <xdr:row>6</xdr:row>
      <xdr:rowOff>15324</xdr:rowOff>
    </xdr:from>
    <xdr:to>
      <xdr:col>16</xdr:col>
      <xdr:colOff>228600</xdr:colOff>
      <xdr:row>8</xdr:row>
      <xdr:rowOff>152749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79A5D227-047D-464F-927D-4BDAB5DD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04622" y="1205949"/>
          <a:ext cx="1086678" cy="747026"/>
        </a:xfrm>
        <a:prstGeom prst="rect">
          <a:avLst/>
        </a:prstGeom>
      </xdr:spPr>
    </xdr:pic>
    <xdr:clientData/>
  </xdr:twoCellAnchor>
  <xdr:twoCellAnchor>
    <xdr:from>
      <xdr:col>17</xdr:col>
      <xdr:colOff>685799</xdr:colOff>
      <xdr:row>12</xdr:row>
      <xdr:rowOff>133350</xdr:rowOff>
    </xdr:from>
    <xdr:to>
      <xdr:col>21</xdr:col>
      <xdr:colOff>228600</xdr:colOff>
      <xdr:row>31</xdr:row>
      <xdr:rowOff>9525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AE280EC7-1C3A-4807-95CC-AE573EED8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304799</xdr:colOff>
      <xdr:row>63</xdr:row>
      <xdr:rowOff>103310</xdr:rowOff>
    </xdr:from>
    <xdr:ext cx="6288405" cy="4048125"/>
    <xdr:grpSp>
      <xdr:nvGrpSpPr>
        <xdr:cNvPr id="2" name="Group 40">
          <a:extLst>
            <a:ext uri="{FF2B5EF4-FFF2-40B4-BE49-F238E27FC236}">
              <a16:creationId xmlns:a16="http://schemas.microsoft.com/office/drawing/2014/main" id="{8BF07511-81FF-4CAC-AD62-15C85B6ACFE7}"/>
            </a:ext>
          </a:extLst>
        </xdr:cNvPr>
        <xdr:cNvGrpSpPr>
          <a:grpSpLocks/>
        </xdr:cNvGrpSpPr>
      </xdr:nvGrpSpPr>
      <xdr:grpSpPr bwMode="auto">
        <a:xfrm>
          <a:off x="6800849" y="12619160"/>
          <a:ext cx="6288405" cy="4048125"/>
          <a:chOff x="82" y="830"/>
          <a:chExt cx="641" cy="420"/>
        </a:xfrm>
      </xdr:grpSpPr>
      <xdr:pic>
        <xdr:nvPicPr>
          <xdr:cNvPr id="3" name="Picture 41">
            <a:extLst>
              <a:ext uri="{FF2B5EF4-FFF2-40B4-BE49-F238E27FC236}">
                <a16:creationId xmlns:a16="http://schemas.microsoft.com/office/drawing/2014/main" id="{ED269F6D-DA8B-4A3D-8FCA-3C2C185F6CC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" y="850"/>
            <a:ext cx="641" cy="4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42">
            <a:extLst>
              <a:ext uri="{FF2B5EF4-FFF2-40B4-BE49-F238E27FC236}">
                <a16:creationId xmlns:a16="http://schemas.microsoft.com/office/drawing/2014/main" id="{01936FC0-292E-43A5-9047-F6BF31279CE9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8" y="830"/>
            <a:ext cx="132" cy="2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DE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Leading edges </a:t>
            </a:r>
          </a:p>
        </xdr:txBody>
      </xdr:sp>
      <xdr:sp macro="" textlink="">
        <xdr:nvSpPr>
          <xdr:cNvPr id="5" name="Line 43">
            <a:extLst>
              <a:ext uri="{FF2B5EF4-FFF2-40B4-BE49-F238E27FC236}">
                <a16:creationId xmlns:a16="http://schemas.microsoft.com/office/drawing/2014/main" id="{568D3D42-0986-4D6F-95A3-FA1C08C997C5}"/>
              </a:ext>
            </a:extLst>
          </xdr:cNvPr>
          <xdr:cNvSpPr>
            <a:spLocks noChangeShapeType="1"/>
          </xdr:cNvSpPr>
        </xdr:nvSpPr>
        <xdr:spPr bwMode="auto">
          <a:xfrm flipH="1">
            <a:off x="344" y="854"/>
            <a:ext cx="84" cy="16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Line 44">
            <a:extLst>
              <a:ext uri="{FF2B5EF4-FFF2-40B4-BE49-F238E27FC236}">
                <a16:creationId xmlns:a16="http://schemas.microsoft.com/office/drawing/2014/main" id="{E27B0CA5-0192-476F-97EF-6BE70217D17F}"/>
              </a:ext>
            </a:extLst>
          </xdr:cNvPr>
          <xdr:cNvSpPr>
            <a:spLocks noChangeShapeType="1"/>
          </xdr:cNvSpPr>
        </xdr:nvSpPr>
        <xdr:spPr bwMode="auto">
          <a:xfrm flipH="1">
            <a:off x="224" y="854"/>
            <a:ext cx="204" cy="2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oneCellAnchor>
  <xdr:twoCellAnchor>
    <xdr:from>
      <xdr:col>17</xdr:col>
      <xdr:colOff>8284</xdr:colOff>
      <xdr:row>9</xdr:row>
      <xdr:rowOff>33131</xdr:rowOff>
    </xdr:from>
    <xdr:to>
      <xdr:col>25</xdr:col>
      <xdr:colOff>0</xdr:colOff>
      <xdr:row>23</xdr:row>
      <xdr:rowOff>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B9D7C3C4-04D2-4CD3-93CB-DB25C177F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16566</xdr:colOff>
      <xdr:row>2</xdr:row>
      <xdr:rowOff>8283</xdr:rowOff>
    </xdr:from>
    <xdr:to>
      <xdr:col>16</xdr:col>
      <xdr:colOff>2761</xdr:colOff>
      <xdr:row>4</xdr:row>
      <xdr:rowOff>235119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A8517588-17A3-4918-239C-6D7BB97F3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07936" y="455544"/>
          <a:ext cx="1079500" cy="7486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219074</xdr:colOff>
      <xdr:row>63</xdr:row>
      <xdr:rowOff>103310</xdr:rowOff>
    </xdr:from>
    <xdr:ext cx="6288405" cy="4048125"/>
    <xdr:grpSp>
      <xdr:nvGrpSpPr>
        <xdr:cNvPr id="2" name="Group 40">
          <a:extLst>
            <a:ext uri="{FF2B5EF4-FFF2-40B4-BE49-F238E27FC236}">
              <a16:creationId xmlns:a16="http://schemas.microsoft.com/office/drawing/2014/main" id="{81285AA3-D5D0-4219-B7D0-988FDC2EFF5B}"/>
            </a:ext>
          </a:extLst>
        </xdr:cNvPr>
        <xdr:cNvGrpSpPr>
          <a:grpSpLocks/>
        </xdr:cNvGrpSpPr>
      </xdr:nvGrpSpPr>
      <xdr:grpSpPr bwMode="auto">
        <a:xfrm>
          <a:off x="6800849" y="12619160"/>
          <a:ext cx="6288405" cy="4048125"/>
          <a:chOff x="82" y="830"/>
          <a:chExt cx="641" cy="420"/>
        </a:xfrm>
      </xdr:grpSpPr>
      <xdr:pic>
        <xdr:nvPicPr>
          <xdr:cNvPr id="3" name="Picture 41">
            <a:extLst>
              <a:ext uri="{FF2B5EF4-FFF2-40B4-BE49-F238E27FC236}">
                <a16:creationId xmlns:a16="http://schemas.microsoft.com/office/drawing/2014/main" id="{0BA4F81B-6219-8DEF-A4E4-84A65A2499C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" y="850"/>
            <a:ext cx="641" cy="4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42">
            <a:extLst>
              <a:ext uri="{FF2B5EF4-FFF2-40B4-BE49-F238E27FC236}">
                <a16:creationId xmlns:a16="http://schemas.microsoft.com/office/drawing/2014/main" id="{F6F4E1EC-64AD-1285-33C7-576CD7F7719A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8" y="830"/>
            <a:ext cx="132" cy="2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DE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rPr>
              <a:t>Leading edges </a:t>
            </a:r>
          </a:p>
        </xdr:txBody>
      </xdr:sp>
      <xdr:sp macro="" textlink="">
        <xdr:nvSpPr>
          <xdr:cNvPr id="5" name="Line 43">
            <a:extLst>
              <a:ext uri="{FF2B5EF4-FFF2-40B4-BE49-F238E27FC236}">
                <a16:creationId xmlns:a16="http://schemas.microsoft.com/office/drawing/2014/main" id="{8BE57385-5BAA-BE48-A78D-786B6D1F77A4}"/>
              </a:ext>
            </a:extLst>
          </xdr:cNvPr>
          <xdr:cNvSpPr>
            <a:spLocks noChangeShapeType="1"/>
          </xdr:cNvSpPr>
        </xdr:nvSpPr>
        <xdr:spPr bwMode="auto">
          <a:xfrm flipH="1">
            <a:off x="344" y="854"/>
            <a:ext cx="84" cy="16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Line 44">
            <a:extLst>
              <a:ext uri="{FF2B5EF4-FFF2-40B4-BE49-F238E27FC236}">
                <a16:creationId xmlns:a16="http://schemas.microsoft.com/office/drawing/2014/main" id="{677F4D7F-FCD5-E3CE-35B7-A3C94D964B14}"/>
              </a:ext>
            </a:extLst>
          </xdr:cNvPr>
          <xdr:cNvSpPr>
            <a:spLocks noChangeShapeType="1"/>
          </xdr:cNvSpPr>
        </xdr:nvSpPr>
        <xdr:spPr bwMode="auto">
          <a:xfrm flipH="1">
            <a:off x="224" y="854"/>
            <a:ext cx="204" cy="2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oneCellAnchor>
  <xdr:twoCellAnchor>
    <xdr:from>
      <xdr:col>17</xdr:col>
      <xdr:colOff>8284</xdr:colOff>
      <xdr:row>9</xdr:row>
      <xdr:rowOff>33131</xdr:rowOff>
    </xdr:from>
    <xdr:to>
      <xdr:col>25</xdr:col>
      <xdr:colOff>16565</xdr:colOff>
      <xdr:row>23</xdr:row>
      <xdr:rowOff>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5A31ECE3-282C-4CDB-B6AA-3CBABF45C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16566</xdr:colOff>
      <xdr:row>2</xdr:row>
      <xdr:rowOff>8283</xdr:rowOff>
    </xdr:from>
    <xdr:to>
      <xdr:col>16</xdr:col>
      <xdr:colOff>2761</xdr:colOff>
      <xdr:row>4</xdr:row>
      <xdr:rowOff>235119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DF8E0A88-FCA5-473A-9F1B-F68EBE336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12491" y="455958"/>
          <a:ext cx="1072045" cy="7507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mailto:l.cabrucci@italcerfier.it" TargetMode="External"/><Relationship Id="rId1" Type="http://schemas.openxmlformats.org/officeDocument/2006/relationships/hyperlink" Target="mailto:c.ruggiero@italcertifer.i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14"/>
  <sheetViews>
    <sheetView workbookViewId="0">
      <pane ySplit="2" topLeftCell="A183" activePane="bottomLeft" state="frozen"/>
      <selection pane="bottomLeft" activeCell="F212" sqref="F212"/>
    </sheetView>
  </sheetViews>
  <sheetFormatPr defaultColWidth="11.42578125" defaultRowHeight="12.75"/>
  <cols>
    <col min="1" max="1" width="20.7109375" customWidth="1"/>
  </cols>
  <sheetData>
    <row r="1" spans="1:20" ht="23.25">
      <c r="A1" s="78" t="s">
        <v>14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</row>
    <row r="2" spans="1:20" ht="23.25" hidden="1" customHeight="1">
      <c r="A2" s="80" t="s">
        <v>12</v>
      </c>
      <c r="B2" s="81">
        <v>40438</v>
      </c>
      <c r="C2" s="79" t="s">
        <v>13</v>
      </c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</row>
    <row r="3" spans="1:20" ht="24.75" customHeight="1">
      <c r="A3" s="80" t="s">
        <v>10</v>
      </c>
      <c r="B3" s="81">
        <v>40438</v>
      </c>
      <c r="C3" s="79" t="s">
        <v>11</v>
      </c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</row>
    <row r="4" spans="1:20">
      <c r="A4" s="79"/>
      <c r="B4" s="79"/>
      <c r="C4" s="79" t="s">
        <v>15</v>
      </c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</row>
    <row r="5" spans="1:20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</row>
    <row r="6" spans="1:20">
      <c r="A6" s="80" t="s">
        <v>17</v>
      </c>
      <c r="B6" s="81">
        <v>40455</v>
      </c>
      <c r="C6" s="80" t="s">
        <v>102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</row>
    <row r="7" spans="1:20">
      <c r="A7" s="79"/>
      <c r="B7" s="79"/>
      <c r="C7" s="79" t="s">
        <v>18</v>
      </c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</row>
    <row r="8" spans="1:20">
      <c r="A8" s="79"/>
      <c r="B8" s="79"/>
      <c r="C8" s="79" t="s">
        <v>19</v>
      </c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</row>
    <row r="9" spans="1:20">
      <c r="A9" s="79"/>
      <c r="B9" s="79"/>
      <c r="C9" s="79" t="s">
        <v>20</v>
      </c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</row>
    <row r="10" spans="1:20">
      <c r="A10" s="79"/>
      <c r="B10" s="79"/>
      <c r="C10" s="79" t="s">
        <v>32</v>
      </c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</row>
    <row r="11" spans="1:20">
      <c r="A11" s="79"/>
      <c r="B11" s="79"/>
      <c r="C11" s="79" t="s">
        <v>34</v>
      </c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</row>
    <row r="12" spans="1:20">
      <c r="A12" s="79"/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458" t="s">
        <v>85</v>
      </c>
    </row>
    <row r="13" spans="1:20">
      <c r="A13" s="79"/>
      <c r="B13" s="81">
        <v>40456</v>
      </c>
      <c r="C13" s="79" t="s">
        <v>40</v>
      </c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458"/>
    </row>
    <row r="14" spans="1:20">
      <c r="A14" s="79"/>
      <c r="B14" s="79"/>
      <c r="C14" s="79" t="s">
        <v>41</v>
      </c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458"/>
    </row>
    <row r="15" spans="1:20">
      <c r="A15" s="7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458"/>
    </row>
    <row r="16" spans="1:20">
      <c r="A16" s="7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458"/>
    </row>
    <row r="17" spans="1:20">
      <c r="A17" s="80" t="s">
        <v>45</v>
      </c>
      <c r="B17" s="81">
        <v>40458</v>
      </c>
      <c r="C17" s="79" t="s">
        <v>44</v>
      </c>
      <c r="D17" s="79" t="s">
        <v>42</v>
      </c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458"/>
    </row>
    <row r="18" spans="1:20">
      <c r="A18" s="79"/>
      <c r="B18" s="79"/>
      <c r="C18" s="79" t="s">
        <v>46</v>
      </c>
      <c r="D18" s="79" t="s">
        <v>43</v>
      </c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458"/>
    </row>
    <row r="19" spans="1:20">
      <c r="A19" s="79"/>
      <c r="B19" s="79"/>
      <c r="C19" s="79" t="s">
        <v>47</v>
      </c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458"/>
    </row>
    <row r="20" spans="1:20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458"/>
    </row>
    <row r="21" spans="1:20">
      <c r="A21" s="79"/>
      <c r="B21" s="79"/>
      <c r="C21" s="79" t="s">
        <v>48</v>
      </c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458"/>
    </row>
    <row r="22" spans="1:20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458"/>
    </row>
    <row r="23" spans="1:20">
      <c r="A23" s="80" t="s">
        <v>49</v>
      </c>
      <c r="B23" s="81">
        <v>40462</v>
      </c>
      <c r="C23" s="79" t="s">
        <v>50</v>
      </c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458"/>
    </row>
    <row r="24" spans="1:20">
      <c r="A24" s="79"/>
      <c r="B24" s="79"/>
      <c r="C24" s="79" t="s">
        <v>54</v>
      </c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458"/>
    </row>
    <row r="25" spans="1:20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458"/>
    </row>
    <row r="26" spans="1:20">
      <c r="A26" s="80" t="s">
        <v>56</v>
      </c>
      <c r="B26" s="79"/>
      <c r="C26" s="79" t="s">
        <v>57</v>
      </c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458"/>
    </row>
    <row r="27" spans="1:20">
      <c r="A27" s="80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458"/>
    </row>
    <row r="28" spans="1:20">
      <c r="A28" s="80" t="s">
        <v>58</v>
      </c>
      <c r="B28" s="81">
        <v>40528</v>
      </c>
      <c r="C28" s="79" t="s">
        <v>59</v>
      </c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458"/>
    </row>
    <row r="29" spans="1:20">
      <c r="A29" s="80"/>
      <c r="B29" s="79"/>
      <c r="C29" s="79" t="s">
        <v>60</v>
      </c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458"/>
    </row>
    <row r="30" spans="1:20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458"/>
    </row>
    <row r="31" spans="1:20">
      <c r="A31" s="80" t="s">
        <v>61</v>
      </c>
      <c r="B31" s="81">
        <v>40668</v>
      </c>
      <c r="C31" s="79" t="s">
        <v>62</v>
      </c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458"/>
    </row>
    <row r="32" spans="1:20">
      <c r="A32" s="79"/>
      <c r="B32" s="79"/>
      <c r="C32" s="79" t="s">
        <v>63</v>
      </c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458"/>
    </row>
    <row r="33" spans="1:20">
      <c r="A33" s="79"/>
      <c r="B33" s="79"/>
      <c r="C33" s="79"/>
      <c r="D33" s="79" t="s">
        <v>64</v>
      </c>
      <c r="E33" s="79"/>
      <c r="F33" s="79" t="s">
        <v>67</v>
      </c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458"/>
    </row>
    <row r="34" spans="1:20">
      <c r="A34" s="79"/>
      <c r="B34" s="79"/>
      <c r="C34" s="79"/>
      <c r="D34" s="79" t="s">
        <v>65</v>
      </c>
      <c r="E34" s="79"/>
      <c r="F34" s="79" t="s">
        <v>68</v>
      </c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458"/>
    </row>
    <row r="35" spans="1:20">
      <c r="A35" s="79"/>
      <c r="B35" s="79"/>
      <c r="C35" s="79"/>
      <c r="D35" s="79" t="s">
        <v>66</v>
      </c>
      <c r="E35" s="79"/>
      <c r="F35" s="79" t="s">
        <v>69</v>
      </c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458"/>
    </row>
    <row r="36" spans="1:20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458"/>
    </row>
    <row r="37" spans="1:20">
      <c r="A37" s="80" t="s">
        <v>70</v>
      </c>
      <c r="B37" s="81">
        <v>40690</v>
      </c>
      <c r="C37" s="79" t="s">
        <v>71</v>
      </c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458"/>
    </row>
    <row r="38" spans="1:20">
      <c r="A38" s="79"/>
      <c r="B38" s="79"/>
      <c r="C38" s="79" t="s">
        <v>72</v>
      </c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458"/>
    </row>
    <row r="39" spans="1:20">
      <c r="A39" s="79"/>
      <c r="B39" s="79"/>
      <c r="C39" s="79" t="s">
        <v>73</v>
      </c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458"/>
    </row>
    <row r="40" spans="1:20">
      <c r="A40" s="79"/>
      <c r="B40" s="79"/>
      <c r="C40" s="79" t="s">
        <v>74</v>
      </c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458"/>
    </row>
    <row r="41" spans="1:20">
      <c r="A41" s="79"/>
      <c r="B41" s="79"/>
      <c r="C41" s="79" t="s">
        <v>75</v>
      </c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458"/>
    </row>
    <row r="42" spans="1:20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458"/>
    </row>
    <row r="43" spans="1:20">
      <c r="A43" s="80" t="s">
        <v>86</v>
      </c>
      <c r="B43" s="81">
        <v>40701</v>
      </c>
      <c r="C43" s="79" t="s">
        <v>87</v>
      </c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458"/>
    </row>
    <row r="44" spans="1:20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458"/>
    </row>
    <row r="45" spans="1:20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458"/>
    </row>
    <row r="46" spans="1:20">
      <c r="A46" s="80" t="s">
        <v>88</v>
      </c>
      <c r="B46" s="81">
        <v>41185</v>
      </c>
      <c r="C46" s="79" t="s">
        <v>89</v>
      </c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458"/>
    </row>
    <row r="47" spans="1:20">
      <c r="A47" s="79"/>
      <c r="B47" s="79"/>
      <c r="C47" s="79" t="s">
        <v>90</v>
      </c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458"/>
    </row>
    <row r="48" spans="1:20">
      <c r="A48" s="79"/>
      <c r="B48" s="79"/>
      <c r="C48" s="79" t="s">
        <v>91</v>
      </c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458"/>
    </row>
    <row r="49" spans="1:20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458"/>
    </row>
    <row r="50" spans="1:20" ht="6" customHeight="1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</row>
    <row r="51" spans="1:20" ht="12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459" t="s">
        <v>92</v>
      </c>
    </row>
    <row r="52" spans="1:20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459"/>
    </row>
    <row r="53" spans="1:20">
      <c r="A53" s="85" t="s">
        <v>93</v>
      </c>
      <c r="B53" s="84">
        <v>42291</v>
      </c>
      <c r="C53" s="85" t="s">
        <v>94</v>
      </c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459"/>
    </row>
    <row r="54" spans="1:20">
      <c r="A54" s="83"/>
      <c r="B54" s="83"/>
      <c r="C54" s="85" t="s">
        <v>95</v>
      </c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459"/>
    </row>
    <row r="55" spans="1:20">
      <c r="A55" s="83"/>
      <c r="B55" s="83"/>
      <c r="C55" s="85" t="s">
        <v>96</v>
      </c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459"/>
    </row>
    <row r="56" spans="1:20">
      <c r="A56" s="83"/>
      <c r="B56" s="83"/>
      <c r="C56" s="83"/>
      <c r="D56" s="85" t="s">
        <v>97</v>
      </c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459"/>
    </row>
    <row r="57" spans="1:20">
      <c r="A57" s="83"/>
      <c r="B57" s="83"/>
      <c r="C57" s="83"/>
      <c r="D57" s="85" t="s">
        <v>98</v>
      </c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459"/>
    </row>
    <row r="58" spans="1:20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459"/>
    </row>
    <row r="59" spans="1:20">
      <c r="A59" s="83"/>
      <c r="B59" s="83"/>
      <c r="C59" s="85" t="s">
        <v>99</v>
      </c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459"/>
    </row>
    <row r="60" spans="1:20">
      <c r="A60" s="83"/>
      <c r="B60" s="83"/>
      <c r="C60" s="83"/>
      <c r="D60" s="85" t="s">
        <v>100</v>
      </c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459"/>
    </row>
    <row r="61" spans="1:20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459"/>
    </row>
    <row r="62" spans="1:20">
      <c r="A62" s="83"/>
      <c r="B62" s="83"/>
      <c r="C62" s="85" t="s">
        <v>103</v>
      </c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459"/>
    </row>
    <row r="63" spans="1:20">
      <c r="A63" s="83"/>
      <c r="B63" s="83"/>
      <c r="C63" s="85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459"/>
    </row>
    <row r="64" spans="1:20">
      <c r="A64" s="83"/>
      <c r="B64" s="83"/>
      <c r="C64" s="85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459"/>
    </row>
    <row r="65" spans="1:20">
      <c r="A65" s="85" t="s">
        <v>104</v>
      </c>
      <c r="B65" s="84">
        <v>42309</v>
      </c>
      <c r="C65" s="85" t="s">
        <v>105</v>
      </c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459"/>
    </row>
    <row r="66" spans="1:20">
      <c r="A66" s="83"/>
      <c r="B66" s="83"/>
      <c r="C66" s="85" t="s">
        <v>106</v>
      </c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459"/>
    </row>
    <row r="67" spans="1:20">
      <c r="A67" s="83"/>
      <c r="B67" s="83"/>
      <c r="C67" s="85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459"/>
    </row>
    <row r="68" spans="1:20">
      <c r="A68" s="83" t="s">
        <v>107</v>
      </c>
      <c r="B68" s="84">
        <v>43290</v>
      </c>
      <c r="C68" s="83" t="s">
        <v>108</v>
      </c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459"/>
    </row>
    <row r="69" spans="1:20">
      <c r="A69" s="83"/>
      <c r="B69" s="83"/>
      <c r="C69" s="83" t="s">
        <v>109</v>
      </c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459"/>
    </row>
    <row r="70" spans="1:20">
      <c r="A70" s="83"/>
      <c r="B70" s="83"/>
      <c r="C70" s="83" t="s">
        <v>110</v>
      </c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459"/>
    </row>
    <row r="71" spans="1:20">
      <c r="A71" s="83"/>
      <c r="B71" s="83"/>
      <c r="C71" s="83" t="s">
        <v>111</v>
      </c>
      <c r="D71" s="83"/>
      <c r="E71" s="83"/>
      <c r="F71" s="83"/>
      <c r="G71" s="83" t="s">
        <v>112</v>
      </c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459"/>
    </row>
    <row r="72" spans="1:20">
      <c r="A72" s="83"/>
      <c r="B72" s="83"/>
      <c r="C72" s="83" t="s">
        <v>113</v>
      </c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459"/>
    </row>
    <row r="73" spans="1:20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459"/>
    </row>
    <row r="74" spans="1:20">
      <c r="A74" s="83"/>
      <c r="B74" s="83"/>
      <c r="C74" s="83" t="s">
        <v>114</v>
      </c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459"/>
    </row>
    <row r="75" spans="1:20">
      <c r="A75" s="83"/>
      <c r="B75" s="83"/>
      <c r="C75" s="83" t="s">
        <v>115</v>
      </c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459"/>
    </row>
    <row r="76" spans="1:20">
      <c r="A76" s="83"/>
      <c r="B76" s="83"/>
      <c r="C76" s="85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459"/>
    </row>
    <row r="77" spans="1:20">
      <c r="A77" s="83"/>
      <c r="B77" s="83"/>
      <c r="C77" s="85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459"/>
    </row>
    <row r="78" spans="1:20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459"/>
    </row>
    <row r="79" spans="1:20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459"/>
    </row>
    <row r="80" spans="1:20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459"/>
    </row>
    <row r="81" spans="1:20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459"/>
    </row>
    <row r="82" spans="1:20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459"/>
    </row>
    <row r="83" spans="1:20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459"/>
    </row>
    <row r="84" spans="1:20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</row>
    <row r="85" spans="1:20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</row>
    <row r="86" spans="1:20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</row>
    <row r="87" spans="1:20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</row>
    <row r="88" spans="1:20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</row>
    <row r="89" spans="1:20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</row>
    <row r="90" spans="1:20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</row>
    <row r="91" spans="1:20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</row>
    <row r="92" spans="1:20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</row>
    <row r="93" spans="1:20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</row>
    <row r="94" spans="1:20">
      <c r="A94" s="83"/>
      <c r="B94" s="83"/>
      <c r="C94" s="83" t="s">
        <v>114</v>
      </c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</row>
    <row r="95" spans="1:20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</row>
    <row r="96" spans="1:20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</row>
    <row r="97" spans="1:20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</row>
    <row r="98" spans="1:20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</row>
    <row r="99" spans="1:20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</row>
    <row r="100" spans="1:20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</row>
    <row r="101" spans="1:20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</row>
    <row r="102" spans="1:20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</row>
    <row r="103" spans="1:20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</row>
    <row r="104" spans="1:20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</row>
    <row r="105" spans="1:20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</row>
    <row r="106" spans="1:20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</row>
    <row r="107" spans="1:20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</row>
    <row r="108" spans="1:20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</row>
    <row r="109" spans="1:20">
      <c r="A109" s="83"/>
      <c r="B109" s="83"/>
      <c r="C109" s="83" t="s">
        <v>114</v>
      </c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</row>
    <row r="110" spans="1:20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</row>
    <row r="111" spans="1:20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</row>
    <row r="112" spans="1:20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</row>
    <row r="113" spans="1:20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</row>
    <row r="114" spans="1:20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</row>
    <row r="115" spans="1:20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</row>
    <row r="116" spans="1:20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</row>
    <row r="117" spans="1:20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</row>
    <row r="118" spans="1:20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</row>
    <row r="119" spans="1:20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</row>
    <row r="120" spans="1:20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</row>
    <row r="121" spans="1:20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</row>
    <row r="122" spans="1:20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</row>
    <row r="123" spans="1:20" ht="36.75" customHeight="1">
      <c r="A123" s="83"/>
      <c r="B123" s="83"/>
      <c r="C123" s="460" t="s">
        <v>116</v>
      </c>
      <c r="D123" s="460"/>
      <c r="E123" s="460"/>
      <c r="F123" s="460"/>
      <c r="G123" s="460"/>
      <c r="H123" s="460"/>
      <c r="I123" s="460"/>
      <c r="J123" s="460"/>
      <c r="K123" s="460"/>
      <c r="L123" s="460"/>
      <c r="M123" s="460"/>
      <c r="N123" s="460"/>
      <c r="O123" s="460"/>
      <c r="P123" s="460"/>
      <c r="Q123" s="83"/>
      <c r="R123" s="83"/>
      <c r="S123" s="83"/>
      <c r="T123" s="83"/>
    </row>
    <row r="124" spans="1:20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</row>
    <row r="125" spans="1:20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</row>
    <row r="126" spans="1:20">
      <c r="A126" s="88" t="s">
        <v>117</v>
      </c>
      <c r="B126" s="89">
        <v>43831</v>
      </c>
    </row>
    <row r="127" spans="1:20">
      <c r="B127" t="s">
        <v>118</v>
      </c>
      <c r="C127" t="s">
        <v>119</v>
      </c>
    </row>
    <row r="128" spans="1:20">
      <c r="C128" t="s">
        <v>120</v>
      </c>
    </row>
    <row r="205" spans="1:2">
      <c r="A205" s="95" t="s">
        <v>235</v>
      </c>
      <c r="B205" s="55" t="s">
        <v>234</v>
      </c>
    </row>
    <row r="207" spans="1:2">
      <c r="A207" s="95" t="s">
        <v>236</v>
      </c>
      <c r="B207" s="55" t="s">
        <v>237</v>
      </c>
    </row>
    <row r="208" spans="1:2">
      <c r="B208" s="55" t="s">
        <v>238</v>
      </c>
    </row>
    <row r="210" spans="1:3">
      <c r="A210" t="s">
        <v>239</v>
      </c>
      <c r="B210" s="96" t="s">
        <v>240</v>
      </c>
    </row>
    <row r="211" spans="1:3">
      <c r="B211" s="55" t="s">
        <v>241</v>
      </c>
    </row>
    <row r="212" spans="1:3">
      <c r="B212" s="55" t="s">
        <v>242</v>
      </c>
    </row>
    <row r="213" spans="1:3">
      <c r="C213" s="55" t="s">
        <v>244</v>
      </c>
    </row>
    <row r="214" spans="1:3">
      <c r="C214" s="96" t="s">
        <v>243</v>
      </c>
    </row>
  </sheetData>
  <customSheetViews>
    <customSheetView guid="{A72D9F38-42F0-486C-939B-1FF0EBE3A561}" hiddenRows="1" state="hidden">
      <pane ySplit="1" topLeftCell="A3" activePane="bottomLeft" state="frozen"/>
      <selection pane="bottomLeft" activeCell="E137" sqref="E137"/>
      <pageMargins left="0.78740157499999996" right="0.78740157499999996" top="0.984251969" bottom="0.984251969" header="0.4921259845" footer="0.4921259845"/>
      <pageSetup paperSize="9" orientation="portrait" r:id="rId1"/>
      <headerFooter alignWithMargins="0"/>
    </customSheetView>
  </customSheetViews>
  <mergeCells count="3">
    <mergeCell ref="T12:T49"/>
    <mergeCell ref="T51:T83"/>
    <mergeCell ref="C123:P123"/>
  </mergeCells>
  <phoneticPr fontId="12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E1A69-328B-499C-8FB2-0C0429C814AD}">
  <dimension ref="A1:AE123"/>
  <sheetViews>
    <sheetView topLeftCell="A9" workbookViewId="0">
      <selection activeCell="Q35" sqref="Q35:R36"/>
    </sheetView>
  </sheetViews>
  <sheetFormatPr defaultColWidth="9.140625" defaultRowHeight="12.75"/>
  <cols>
    <col min="1" max="2" width="9.140625" style="261"/>
    <col min="3" max="3" width="9.140625" style="261" customWidth="1"/>
    <col min="4" max="12" width="9.140625" style="261"/>
    <col min="13" max="13" width="10.5703125" style="261" customWidth="1"/>
    <col min="14" max="15" width="9.140625" style="261"/>
    <col min="16" max="16" width="15.7109375" style="261" customWidth="1"/>
    <col min="17" max="17" width="9.140625" style="261"/>
    <col min="18" max="18" width="18.7109375" style="261" customWidth="1"/>
    <col min="19" max="19" width="9.140625" style="261"/>
    <col min="20" max="20" width="15.5703125" style="261" customWidth="1"/>
    <col min="21" max="16384" width="9.140625" style="261"/>
  </cols>
  <sheetData>
    <row r="1" spans="1:31" s="203" customFormat="1" ht="13.5" thickBot="1"/>
    <row r="2" spans="1:31" ht="24" customHeight="1" thickBot="1">
      <c r="A2" s="203"/>
      <c r="B2" s="512" t="s">
        <v>301</v>
      </c>
      <c r="C2" s="513"/>
      <c r="D2" s="513"/>
      <c r="E2" s="513"/>
      <c r="F2" s="513"/>
      <c r="G2" s="513"/>
      <c r="H2" s="513"/>
      <c r="I2" s="513"/>
      <c r="J2" s="513"/>
      <c r="K2" s="513"/>
      <c r="L2" s="513"/>
      <c r="M2" s="514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</row>
    <row r="3" spans="1:31" ht="73.5" customHeight="1" thickBot="1">
      <c r="A3" s="203"/>
      <c r="B3" s="258"/>
      <c r="C3" s="259"/>
      <c r="D3" s="523" t="s">
        <v>359</v>
      </c>
      <c r="E3" s="524"/>
      <c r="F3" s="524"/>
      <c r="G3" s="524"/>
      <c r="H3" s="524"/>
      <c r="I3" s="524"/>
      <c r="J3" s="524"/>
      <c r="K3" s="525"/>
      <c r="L3" s="259"/>
      <c r="M3" s="260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</row>
    <row r="4" spans="1:31" ht="13.5" customHeight="1" thickBot="1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</row>
    <row r="5" spans="1:31" ht="23.25">
      <c r="A5" s="203"/>
      <c r="B5" s="517" t="s">
        <v>82</v>
      </c>
      <c r="C5" s="518"/>
      <c r="D5" s="518"/>
      <c r="E5" s="518"/>
      <c r="F5" s="518"/>
      <c r="G5" s="518"/>
      <c r="H5" s="518"/>
      <c r="I5" s="518"/>
      <c r="J5" s="518"/>
      <c r="K5" s="518"/>
      <c r="L5" s="518"/>
      <c r="M5" s="519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</row>
    <row r="6" spans="1:31" ht="24" thickBot="1">
      <c r="A6" s="203"/>
      <c r="B6" s="520" t="s">
        <v>300</v>
      </c>
      <c r="C6" s="521"/>
      <c r="D6" s="521"/>
      <c r="E6" s="521"/>
      <c r="F6" s="521"/>
      <c r="G6" s="521"/>
      <c r="H6" s="521"/>
      <c r="I6" s="521"/>
      <c r="J6" s="521"/>
      <c r="K6" s="521"/>
      <c r="L6" s="521"/>
      <c r="M6" s="522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</row>
    <row r="7" spans="1:31" ht="35.25" customHeight="1" thickBot="1">
      <c r="A7" s="203"/>
      <c r="B7" s="515" t="s">
        <v>303</v>
      </c>
      <c r="C7" s="516"/>
      <c r="D7" s="516"/>
      <c r="E7" s="263">
        <v>1</v>
      </c>
      <c r="F7" s="496" t="s">
        <v>314</v>
      </c>
      <c r="G7" s="496"/>
      <c r="H7" s="496"/>
      <c r="I7" s="496"/>
      <c r="J7" s="496"/>
      <c r="K7" s="496"/>
      <c r="L7" s="496"/>
      <c r="M7" s="497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</row>
    <row r="8" spans="1:31" ht="25.5" customHeight="1" thickBot="1">
      <c r="A8" s="203"/>
      <c r="B8" s="500"/>
      <c r="C8" s="501"/>
      <c r="D8" s="502"/>
      <c r="E8" s="263">
        <v>2</v>
      </c>
      <c r="F8" s="496" t="s">
        <v>302</v>
      </c>
      <c r="G8" s="496"/>
      <c r="H8" s="496"/>
      <c r="I8" s="496"/>
      <c r="J8" s="496"/>
      <c r="K8" s="496"/>
      <c r="L8" s="496"/>
      <c r="M8" s="497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</row>
    <row r="9" spans="1:31" ht="30" customHeight="1" thickBot="1">
      <c r="A9" s="203"/>
      <c r="B9" s="503"/>
      <c r="C9" s="504"/>
      <c r="D9" s="505"/>
      <c r="E9" s="263">
        <v>3</v>
      </c>
      <c r="F9" s="496" t="s">
        <v>340</v>
      </c>
      <c r="G9" s="496"/>
      <c r="H9" s="496"/>
      <c r="I9" s="496"/>
      <c r="J9" s="496"/>
      <c r="K9" s="496"/>
      <c r="L9" s="496"/>
      <c r="M9" s="497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</row>
    <row r="10" spans="1:31" ht="33.75" customHeight="1" thickBot="1">
      <c r="A10" s="203"/>
      <c r="B10" s="506"/>
      <c r="C10" s="507"/>
      <c r="D10" s="508"/>
      <c r="E10" s="264">
        <v>4</v>
      </c>
      <c r="F10" s="498" t="s">
        <v>305</v>
      </c>
      <c r="G10" s="498"/>
      <c r="H10" s="498"/>
      <c r="I10" s="498"/>
      <c r="J10" s="498"/>
      <c r="K10" s="498"/>
      <c r="L10" s="498"/>
      <c r="M10" s="499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</row>
    <row r="11" spans="1:31" ht="15" customHeight="1" thickBo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</row>
    <row r="12" spans="1:31" ht="19.5" thickBot="1">
      <c r="A12" s="203"/>
      <c r="B12" s="487" t="s">
        <v>7</v>
      </c>
      <c r="C12" s="488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</row>
    <row r="13" spans="1:31" ht="18.75">
      <c r="A13" s="203"/>
      <c r="B13" s="265" t="s">
        <v>311</v>
      </c>
      <c r="C13" s="266"/>
      <c r="D13" s="266"/>
      <c r="E13" s="266"/>
      <c r="F13" s="266"/>
      <c r="G13" s="266"/>
      <c r="H13" s="266"/>
      <c r="I13" s="267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</row>
    <row r="14" spans="1:31" ht="18.75">
      <c r="A14" s="203"/>
      <c r="B14" s="268" t="s">
        <v>309</v>
      </c>
      <c r="C14" s="269"/>
      <c r="D14" s="269"/>
      <c r="E14" s="269"/>
      <c r="F14" s="269"/>
      <c r="G14" s="269"/>
      <c r="H14" s="269"/>
      <c r="I14" s="270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</row>
    <row r="15" spans="1:31" ht="18.75">
      <c r="A15" s="203"/>
      <c r="B15" s="268" t="s">
        <v>307</v>
      </c>
      <c r="C15" s="269"/>
      <c r="D15" s="269"/>
      <c r="E15" s="269"/>
      <c r="F15" s="269"/>
      <c r="G15" s="269"/>
      <c r="H15" s="269"/>
      <c r="I15" s="270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</row>
    <row r="16" spans="1:31" ht="19.5" thickBot="1">
      <c r="A16" s="203"/>
      <c r="B16" s="271" t="s">
        <v>306</v>
      </c>
      <c r="C16" s="272"/>
      <c r="D16" s="272"/>
      <c r="E16" s="272"/>
      <c r="F16" s="272"/>
      <c r="G16" s="272"/>
      <c r="H16" s="272"/>
      <c r="I16" s="27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</row>
    <row r="17" spans="1:31" ht="13.5" thickBot="1">
      <c r="A17" s="203"/>
      <c r="B17" s="203"/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</row>
    <row r="18" spans="1:31" ht="19.5" thickBot="1">
      <c r="A18" s="203"/>
      <c r="B18" s="487" t="s">
        <v>308</v>
      </c>
      <c r="C18" s="488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A18" s="203"/>
      <c r="AB18" s="203"/>
      <c r="AC18" s="203"/>
      <c r="AD18" s="203"/>
      <c r="AE18" s="203"/>
    </row>
    <row r="19" spans="1:31" ht="18.75">
      <c r="A19" s="203"/>
      <c r="B19" s="265" t="s">
        <v>310</v>
      </c>
      <c r="C19" s="266"/>
      <c r="D19" s="266"/>
      <c r="E19" s="266"/>
      <c r="F19" s="266"/>
      <c r="G19" s="266"/>
      <c r="H19" s="266"/>
      <c r="I19" s="267"/>
      <c r="J19" s="203"/>
      <c r="K19" s="203"/>
      <c r="L19" s="203"/>
      <c r="M19" s="203"/>
      <c r="N19" s="203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3"/>
      <c r="AD19" s="203"/>
      <c r="AE19" s="203"/>
    </row>
    <row r="20" spans="1:31" ht="18.75">
      <c r="A20" s="203"/>
      <c r="B20" s="268" t="s">
        <v>275</v>
      </c>
      <c r="C20" s="269"/>
      <c r="D20" s="269"/>
      <c r="E20" s="269"/>
      <c r="F20" s="269"/>
      <c r="G20" s="269"/>
      <c r="H20" s="269"/>
      <c r="I20" s="270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</row>
    <row r="21" spans="1:31" ht="18.75">
      <c r="A21" s="203"/>
      <c r="B21" s="268"/>
      <c r="C21" s="269"/>
      <c r="D21" s="269"/>
      <c r="E21" s="269"/>
      <c r="F21" s="269"/>
      <c r="G21" s="269"/>
      <c r="H21" s="269"/>
      <c r="I21" s="270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</row>
    <row r="22" spans="1:31" ht="19.5" thickBot="1">
      <c r="A22" s="203"/>
      <c r="B22" s="271"/>
      <c r="C22" s="272"/>
      <c r="D22" s="272"/>
      <c r="E22" s="272"/>
      <c r="F22" s="272"/>
      <c r="G22" s="272"/>
      <c r="H22" s="272"/>
      <c r="I22" s="27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</row>
    <row r="23" spans="1:31" ht="13.5" thickBot="1">
      <c r="A23" s="203"/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</row>
    <row r="24" spans="1:31" ht="19.5" thickBot="1">
      <c r="A24" s="203"/>
      <c r="B24" s="487" t="s">
        <v>312</v>
      </c>
      <c r="C24" s="488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</row>
    <row r="25" spans="1:31" ht="18.75">
      <c r="A25" s="203"/>
      <c r="B25" s="265" t="s">
        <v>313</v>
      </c>
      <c r="C25" s="266"/>
      <c r="D25" s="266"/>
      <c r="E25" s="266"/>
      <c r="F25" s="266"/>
      <c r="G25" s="266"/>
      <c r="H25" s="266"/>
      <c r="I25" s="267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</row>
    <row r="26" spans="1:31" ht="18.75">
      <c r="A26" s="203"/>
      <c r="B26" s="268" t="s">
        <v>294</v>
      </c>
      <c r="C26" s="269"/>
      <c r="D26" s="269"/>
      <c r="E26" s="269"/>
      <c r="F26" s="269"/>
      <c r="G26" s="269"/>
      <c r="H26" s="269"/>
      <c r="I26" s="270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</row>
    <row r="27" spans="1:31" ht="18.75">
      <c r="A27" s="203"/>
      <c r="B27" s="268"/>
      <c r="C27" s="269"/>
      <c r="D27" s="269"/>
      <c r="E27" s="269"/>
      <c r="F27" s="269"/>
      <c r="G27" s="269"/>
      <c r="H27" s="269"/>
      <c r="I27" s="270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</row>
    <row r="28" spans="1:31" ht="19.5" thickBot="1">
      <c r="A28" s="203"/>
      <c r="B28" s="271"/>
      <c r="C28" s="272"/>
      <c r="D28" s="272"/>
      <c r="E28" s="272"/>
      <c r="F28" s="272"/>
      <c r="G28" s="272"/>
      <c r="H28" s="272"/>
      <c r="I28" s="27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</row>
    <row r="29" spans="1:31">
      <c r="A29" s="203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</row>
    <row r="30" spans="1:31">
      <c r="A30" s="203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</row>
    <row r="31" spans="1:31">
      <c r="A31" s="203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</row>
    <row r="32" spans="1:31" ht="13.5" thickBot="1">
      <c r="A32" s="203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</row>
    <row r="33" spans="1:31" ht="21.75" thickBot="1">
      <c r="A33" s="203"/>
      <c r="B33" s="203"/>
      <c r="C33" s="203"/>
      <c r="D33" s="203"/>
      <c r="E33" s="203"/>
      <c r="F33" s="489">
        <v>3.1</v>
      </c>
      <c r="G33" s="492">
        <v>45672</v>
      </c>
      <c r="H33" s="509"/>
      <c r="I33" s="510"/>
      <c r="J33" s="510"/>
      <c r="K33" s="510"/>
      <c r="L33" s="510"/>
      <c r="M33" s="510"/>
      <c r="N33" s="511"/>
      <c r="O33" s="473" t="s">
        <v>346</v>
      </c>
      <c r="P33" s="477"/>
      <c r="Q33" s="465" t="s">
        <v>353</v>
      </c>
      <c r="R33" s="466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</row>
    <row r="34" spans="1:31" ht="21">
      <c r="A34" s="203"/>
      <c r="B34" s="203"/>
      <c r="C34" s="203"/>
      <c r="D34" s="203"/>
      <c r="E34" s="203"/>
      <c r="F34" s="490"/>
      <c r="G34" s="493"/>
      <c r="H34" s="526" t="s">
        <v>358</v>
      </c>
      <c r="I34" s="527"/>
      <c r="J34" s="527"/>
      <c r="K34" s="527"/>
      <c r="L34" s="527"/>
      <c r="M34" s="527"/>
      <c r="N34" s="528"/>
      <c r="O34" s="471" t="s">
        <v>347</v>
      </c>
      <c r="P34" s="476"/>
      <c r="Q34" s="471" t="s">
        <v>347</v>
      </c>
      <c r="R34" s="472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</row>
    <row r="35" spans="1:31">
      <c r="A35" s="203"/>
      <c r="B35" s="203"/>
      <c r="C35" s="203"/>
      <c r="D35" s="203"/>
      <c r="E35" s="203"/>
      <c r="F35" s="490"/>
      <c r="G35" s="494"/>
      <c r="H35" s="481"/>
      <c r="I35" s="482"/>
      <c r="J35" s="482"/>
      <c r="K35" s="482"/>
      <c r="L35" s="482"/>
      <c r="M35" s="482"/>
      <c r="N35" s="483"/>
      <c r="O35" s="471"/>
      <c r="P35" s="476"/>
      <c r="Q35" s="467"/>
      <c r="R35" s="468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</row>
    <row r="36" spans="1:31" ht="73.5" customHeight="1" thickBot="1">
      <c r="A36" s="203"/>
      <c r="B36" s="203"/>
      <c r="C36" s="203"/>
      <c r="D36" s="203"/>
      <c r="E36" s="203"/>
      <c r="F36" s="491"/>
      <c r="G36" s="495"/>
      <c r="H36" s="484"/>
      <c r="I36" s="485"/>
      <c r="J36" s="485"/>
      <c r="K36" s="485"/>
      <c r="L36" s="485"/>
      <c r="M36" s="485"/>
      <c r="N36" s="486"/>
      <c r="O36" s="471"/>
      <c r="P36" s="476"/>
      <c r="Q36" s="467"/>
      <c r="R36" s="468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</row>
    <row r="37" spans="1:31" ht="15" customHeight="1" thickTop="1" thickBot="1">
      <c r="A37" s="203"/>
      <c r="B37" s="203"/>
      <c r="C37" s="203"/>
      <c r="D37" s="203"/>
      <c r="E37" s="203"/>
      <c r="F37" s="489">
        <v>3</v>
      </c>
      <c r="G37" s="492">
        <v>45588</v>
      </c>
      <c r="H37" s="473"/>
      <c r="I37" s="474"/>
      <c r="J37" s="474"/>
      <c r="K37" s="474"/>
      <c r="L37" s="474"/>
      <c r="M37" s="474"/>
      <c r="N37" s="466"/>
      <c r="O37" s="473" t="s">
        <v>346</v>
      </c>
      <c r="P37" s="477"/>
      <c r="Q37" s="465" t="s">
        <v>353</v>
      </c>
      <c r="R37" s="466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</row>
    <row r="38" spans="1:31" ht="17.25" customHeight="1">
      <c r="A38" s="203"/>
      <c r="B38" s="203"/>
      <c r="C38" s="203"/>
      <c r="D38" s="203"/>
      <c r="E38" s="203"/>
      <c r="F38" s="490"/>
      <c r="G38" s="493"/>
      <c r="H38" s="481" t="s">
        <v>354</v>
      </c>
      <c r="I38" s="482"/>
      <c r="J38" s="482"/>
      <c r="K38" s="482"/>
      <c r="L38" s="482"/>
      <c r="M38" s="482"/>
      <c r="N38" s="483"/>
      <c r="O38" s="471" t="s">
        <v>347</v>
      </c>
      <c r="P38" s="476"/>
      <c r="Q38" s="471" t="s">
        <v>347</v>
      </c>
      <c r="R38" s="472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</row>
    <row r="39" spans="1:31" ht="12.75" customHeight="1">
      <c r="A39" s="203"/>
      <c r="B39" s="203"/>
      <c r="C39" s="203"/>
      <c r="D39" s="203"/>
      <c r="E39" s="203"/>
      <c r="F39" s="490"/>
      <c r="G39" s="494"/>
      <c r="H39" s="481"/>
      <c r="I39" s="482"/>
      <c r="J39" s="482"/>
      <c r="K39" s="482"/>
      <c r="L39" s="482"/>
      <c r="M39" s="482"/>
      <c r="N39" s="483"/>
      <c r="O39" s="471"/>
      <c r="P39" s="476"/>
      <c r="Q39" s="467"/>
      <c r="R39" s="468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</row>
    <row r="40" spans="1:31" ht="93.75" customHeight="1" thickBot="1">
      <c r="A40" s="203"/>
      <c r="B40" s="203"/>
      <c r="C40" s="203"/>
      <c r="D40" s="203"/>
      <c r="E40" s="203"/>
      <c r="F40" s="491"/>
      <c r="G40" s="495"/>
      <c r="H40" s="484"/>
      <c r="I40" s="485"/>
      <c r="J40" s="485"/>
      <c r="K40" s="485"/>
      <c r="L40" s="485"/>
      <c r="M40" s="485"/>
      <c r="N40" s="486"/>
      <c r="O40" s="471"/>
      <c r="P40" s="476"/>
      <c r="Q40" s="467"/>
      <c r="R40" s="468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</row>
    <row r="41" spans="1:31" ht="22.5" customHeight="1" thickTop="1" thickBot="1">
      <c r="A41" s="203"/>
      <c r="B41" s="203"/>
      <c r="C41" s="203"/>
      <c r="D41" s="203"/>
      <c r="E41" s="203"/>
      <c r="F41" s="437" t="s">
        <v>341</v>
      </c>
      <c r="G41" s="438" t="s">
        <v>342</v>
      </c>
      <c r="H41" s="478" t="s">
        <v>345</v>
      </c>
      <c r="I41" s="479"/>
      <c r="J41" s="479"/>
      <c r="K41" s="479"/>
      <c r="L41" s="479"/>
      <c r="M41" s="479"/>
      <c r="N41" s="480"/>
      <c r="O41" s="475" t="s">
        <v>343</v>
      </c>
      <c r="P41" s="469"/>
      <c r="Q41" s="469" t="s">
        <v>344</v>
      </c>
      <c r="R41" s="470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</row>
    <row r="42" spans="1:31" ht="13.5" thickBot="1">
      <c r="A42" s="203"/>
      <c r="B42" s="203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</row>
    <row r="43" spans="1:31" ht="13.5" thickBot="1">
      <c r="A43" s="203"/>
      <c r="B43" s="203"/>
      <c r="C43" s="203"/>
      <c r="D43" s="203"/>
      <c r="E43" s="203"/>
      <c r="F43" s="55" t="s">
        <v>348</v>
      </c>
      <c r="G43" s="163"/>
      <c r="H43" s="163"/>
      <c r="I43" s="163"/>
      <c r="J43" s="163"/>
      <c r="K43" s="163"/>
      <c r="L43" s="463"/>
      <c r="M43" s="463"/>
      <c r="N43" s="455"/>
      <c r="O43" s="461"/>
      <c r="P43" s="464"/>
      <c r="Q43" s="439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</row>
    <row r="44" spans="1:3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463" t="s">
        <v>355</v>
      </c>
      <c r="M44" s="463"/>
      <c r="N44" s="455" t="s">
        <v>349</v>
      </c>
      <c r="O44" s="461" t="s">
        <v>352</v>
      </c>
      <c r="P44" s="464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</row>
    <row r="45" spans="1:3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454" t="s">
        <v>351</v>
      </c>
      <c r="M45" s="453"/>
      <c r="N45" s="454" t="s">
        <v>349</v>
      </c>
      <c r="O45" s="461" t="s">
        <v>350</v>
      </c>
      <c r="P45" s="462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</row>
    <row r="46" spans="1:31">
      <c r="A46" s="203"/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</row>
    <row r="47" spans="1:31">
      <c r="A47" s="203"/>
      <c r="B47" s="203"/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</row>
    <row r="48" spans="1:31">
      <c r="A48" s="203"/>
      <c r="B48" s="203"/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</row>
    <row r="49" spans="1:31">
      <c r="A49" s="203"/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</row>
    <row r="50" spans="1:3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</row>
    <row r="51" spans="1:3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</row>
    <row r="52" spans="1:31">
      <c r="A52" s="203"/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</row>
    <row r="53" spans="1:31">
      <c r="A53" s="203"/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</row>
    <row r="54" spans="1:31">
      <c r="A54" s="203"/>
      <c r="B54" s="203"/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</row>
    <row r="55" spans="1:31">
      <c r="A55" s="203"/>
      <c r="B55" s="203"/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</row>
    <row r="56" spans="1:31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</row>
    <row r="57" spans="1:31">
      <c r="A57" s="203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</row>
    <row r="58" spans="1:31">
      <c r="A58" s="203"/>
      <c r="B58" s="203"/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</row>
    <row r="59" spans="1:31">
      <c r="A59" s="203"/>
      <c r="B59" s="203"/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</row>
    <row r="60" spans="1:31">
      <c r="A60" s="203"/>
      <c r="B60" s="203"/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</row>
    <row r="61" spans="1:31">
      <c r="A61" s="203"/>
      <c r="B61" s="203"/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</row>
    <row r="62" spans="1:31">
      <c r="A62" s="203"/>
      <c r="B62" s="203"/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</row>
    <row r="63" spans="1:31">
      <c r="A63" s="203"/>
      <c r="B63" s="203"/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</row>
    <row r="64" spans="1:31">
      <c r="A64" s="203"/>
      <c r="B64" s="203"/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</row>
    <row r="65" spans="1:31">
      <c r="A65" s="203"/>
      <c r="B65" s="203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</row>
    <row r="66" spans="1:31">
      <c r="A66" s="203"/>
      <c r="B66" s="203"/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</row>
    <row r="67" spans="1:31">
      <c r="A67" s="203"/>
      <c r="B67" s="203"/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</row>
    <row r="68" spans="1:31">
      <c r="A68" s="203"/>
      <c r="B68" s="203"/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</row>
    <row r="69" spans="1:31">
      <c r="A69" s="203"/>
      <c r="B69" s="203"/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</row>
    <row r="70" spans="1:31">
      <c r="A70" s="203"/>
      <c r="B70" s="203"/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</row>
    <row r="71" spans="1:31">
      <c r="A71" s="203"/>
      <c r="B71" s="203"/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</row>
    <row r="72" spans="1:31">
      <c r="A72" s="203"/>
      <c r="B72" s="203"/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</row>
    <row r="73" spans="1:31">
      <c r="A73" s="203"/>
      <c r="B73" s="203"/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</row>
    <row r="74" spans="1:31">
      <c r="A74" s="203"/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</row>
    <row r="75" spans="1:3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</row>
    <row r="76" spans="1:3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</row>
    <row r="77" spans="1:3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</row>
    <row r="78" spans="1:3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</row>
    <row r="79" spans="1:3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</row>
    <row r="80" spans="1:3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</row>
    <row r="81" spans="1:3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</row>
    <row r="82" spans="1:3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</row>
    <row r="83" spans="1:3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</row>
    <row r="84" spans="1:3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</row>
    <row r="85" spans="1:3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</row>
    <row r="86" spans="1:3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</row>
    <row r="87" spans="1:31">
      <c r="A87" s="203"/>
      <c r="B87" s="203"/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</row>
    <row r="88" spans="1:31">
      <c r="A88" s="203"/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</row>
    <row r="89" spans="1:31">
      <c r="A89" s="203"/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</row>
    <row r="90" spans="1:31">
      <c r="A90" s="203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</row>
    <row r="91" spans="1:31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</row>
    <row r="92" spans="1:31">
      <c r="A92" s="203"/>
      <c r="B92" s="203"/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</row>
    <row r="93" spans="1:31">
      <c r="A93" s="203"/>
      <c r="B93" s="203"/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</row>
    <row r="94" spans="1:31">
      <c r="A94" s="203"/>
      <c r="B94" s="203"/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</row>
    <row r="95" spans="1:31">
      <c r="A95" s="203"/>
      <c r="B95" s="203"/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</row>
    <row r="96" spans="1:31">
      <c r="A96" s="203"/>
      <c r="B96" s="203"/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</row>
    <row r="97" spans="1:31">
      <c r="A97" s="203"/>
      <c r="B97" s="203"/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</row>
    <row r="98" spans="1:31">
      <c r="A98" s="203"/>
      <c r="B98" s="203"/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</row>
    <row r="99" spans="1:31">
      <c r="A99" s="203"/>
      <c r="B99" s="203"/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</row>
    <row r="100" spans="1:31">
      <c r="A100" s="203"/>
      <c r="B100" s="203"/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</row>
    <row r="101" spans="1:31">
      <c r="A101" s="203"/>
      <c r="B101" s="203"/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</row>
    <row r="102" spans="1:31">
      <c r="A102" s="203"/>
      <c r="B102" s="203"/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</row>
    <row r="103" spans="1:31">
      <c r="A103" s="203"/>
      <c r="B103" s="203"/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</row>
    <row r="104" spans="1:31">
      <c r="A104" s="203"/>
      <c r="B104" s="203"/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</row>
    <row r="105" spans="1:31">
      <c r="A105" s="203"/>
      <c r="B105" s="203"/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</row>
    <row r="106" spans="1:31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</row>
    <row r="107" spans="1:31">
      <c r="A107" s="203"/>
      <c r="B107" s="203"/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</row>
    <row r="108" spans="1:31">
      <c r="A108" s="203"/>
      <c r="B108" s="203"/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</row>
    <row r="109" spans="1:31">
      <c r="A109" s="203"/>
      <c r="B109" s="203"/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</row>
    <row r="110" spans="1:31">
      <c r="A110" s="203"/>
      <c r="B110" s="203"/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</row>
    <row r="111" spans="1:31">
      <c r="A111" s="203"/>
      <c r="B111" s="203"/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</row>
    <row r="112" spans="1:31">
      <c r="A112" s="203"/>
      <c r="B112" s="203"/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</row>
    <row r="113" spans="1:31">
      <c r="A113" s="203"/>
      <c r="B113" s="203"/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</row>
    <row r="114" spans="1:31">
      <c r="A114" s="203"/>
      <c r="B114" s="203"/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</row>
    <row r="115" spans="1:31">
      <c r="A115" s="203"/>
      <c r="B115" s="203"/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</row>
    <row r="116" spans="1:31">
      <c r="A116" s="203"/>
      <c r="B116" s="203"/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</row>
    <row r="117" spans="1:31">
      <c r="A117" s="203"/>
      <c r="B117" s="203"/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</row>
    <row r="118" spans="1:31">
      <c r="A118" s="203"/>
      <c r="B118" s="203"/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</row>
    <row r="119" spans="1:31">
      <c r="A119" s="203"/>
      <c r="B119" s="203"/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</row>
    <row r="120" spans="1:31">
      <c r="A120" s="203"/>
      <c r="B120" s="203"/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</row>
    <row r="121" spans="1:31">
      <c r="A121" s="203"/>
      <c r="B121" s="203"/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</row>
    <row r="122" spans="1:31">
      <c r="A122" s="203"/>
      <c r="B122" s="203"/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</row>
    <row r="123" spans="1:31">
      <c r="A123" s="203"/>
      <c r="B123" s="203"/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</row>
  </sheetData>
  <sheetProtection algorithmName="SHA-512" hashValue="0ldfqAuTntn8nYT81zsR0lgI4EzSyvvJRWcwHDLKUxywzwu/PwQEr4un76+i5TK64sUwzb33AqMYCAarZIUlSg==" saltValue="2L1vTl7db4XG31zde+EdZA==" spinCount="100000" sheet="1" objects="1" scenarios="1" selectLockedCells="1"/>
  <mergeCells count="41">
    <mergeCell ref="O33:P33"/>
    <mergeCell ref="Q33:R33"/>
    <mergeCell ref="H34:N36"/>
    <mergeCell ref="O34:P34"/>
    <mergeCell ref="Q34:R34"/>
    <mergeCell ref="O35:P36"/>
    <mergeCell ref="Q35:R36"/>
    <mergeCell ref="B2:M2"/>
    <mergeCell ref="B7:D7"/>
    <mergeCell ref="F8:M8"/>
    <mergeCell ref="B5:M5"/>
    <mergeCell ref="B6:M6"/>
    <mergeCell ref="D3:K3"/>
    <mergeCell ref="B18:C18"/>
    <mergeCell ref="B24:C24"/>
    <mergeCell ref="F37:F40"/>
    <mergeCell ref="G37:G40"/>
    <mergeCell ref="F7:M7"/>
    <mergeCell ref="F10:M10"/>
    <mergeCell ref="F9:M9"/>
    <mergeCell ref="B8:D10"/>
    <mergeCell ref="B12:C12"/>
    <mergeCell ref="F33:F36"/>
    <mergeCell ref="G33:G36"/>
    <mergeCell ref="H33:N33"/>
    <mergeCell ref="Q37:R37"/>
    <mergeCell ref="Q39:R40"/>
    <mergeCell ref="Q41:R41"/>
    <mergeCell ref="Q38:R38"/>
    <mergeCell ref="H37:N37"/>
    <mergeCell ref="O41:P41"/>
    <mergeCell ref="O39:P40"/>
    <mergeCell ref="O37:P37"/>
    <mergeCell ref="H41:N41"/>
    <mergeCell ref="H38:N40"/>
    <mergeCell ref="O38:P38"/>
    <mergeCell ref="O45:P45"/>
    <mergeCell ref="L44:M44"/>
    <mergeCell ref="O44:P44"/>
    <mergeCell ref="L43:M43"/>
    <mergeCell ref="O43:P43"/>
  </mergeCells>
  <hyperlinks>
    <hyperlink ref="O45" r:id="rId1" xr:uid="{D2AB3BCE-C269-409C-81E1-BD5FA2ECD2E0}"/>
    <hyperlink ref="O44" r:id="rId2" xr:uid="{A685DA1C-268C-4805-B93F-6291074A9FF0}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pageSetUpPr fitToPage="1"/>
  </sheetPr>
  <dimension ref="A1:BC3030"/>
  <sheetViews>
    <sheetView tabSelected="1" zoomScaleNormal="100" workbookViewId="0">
      <pane ySplit="12" topLeftCell="A13" activePane="bottomLeft" state="frozen"/>
      <selection activeCell="B26" sqref="B26"/>
      <selection pane="bottomLeft" activeCell="L11" sqref="L11:M11"/>
    </sheetView>
  </sheetViews>
  <sheetFormatPr defaultColWidth="11.42578125" defaultRowHeight="14.25" customHeight="1"/>
  <cols>
    <col min="1" max="1" width="4.85546875" style="261" customWidth="1"/>
    <col min="2" max="2" width="5.28515625" style="261" bestFit="1" customWidth="1"/>
    <col min="3" max="3" width="4.7109375" style="279" customWidth="1"/>
    <col min="4" max="4" width="5" style="324" bestFit="1" customWidth="1"/>
    <col min="5" max="5" width="9.140625" style="287" customWidth="1"/>
    <col min="6" max="6" width="8.28515625" style="288" customWidth="1"/>
    <col min="7" max="7" width="8.5703125" style="285" customWidth="1"/>
    <col min="8" max="13" width="6.7109375" style="261" customWidth="1"/>
    <col min="14" max="16" width="4.7109375" style="261" customWidth="1"/>
    <col min="17" max="17" width="5.140625" style="261" customWidth="1"/>
    <col min="18" max="18" width="12" style="261" bestFit="1" customWidth="1"/>
    <col min="19" max="19" width="59" style="261" bestFit="1" customWidth="1"/>
    <col min="20" max="20" width="10" style="261" bestFit="1" customWidth="1"/>
    <col min="21" max="21" width="14.85546875" style="261" bestFit="1" customWidth="1"/>
    <col min="22" max="22" width="11.140625" style="261" customWidth="1"/>
    <col min="23" max="23" width="42.7109375" style="261" customWidth="1"/>
    <col min="24" max="24" width="17.28515625" style="261" customWidth="1"/>
    <col min="25" max="25" width="11.28515625" style="261" customWidth="1"/>
    <col min="26" max="26" width="12.7109375" style="261" bestFit="1" customWidth="1"/>
    <col min="27" max="27" width="11.42578125" style="261" bestFit="1" customWidth="1"/>
    <col min="28" max="28" width="8.85546875" style="261" customWidth="1"/>
    <col min="29" max="29" width="10.42578125" style="279" customWidth="1"/>
    <col min="30" max="31" width="7.42578125" style="261" bestFit="1" customWidth="1"/>
    <col min="32" max="32" width="10.42578125" style="261" bestFit="1" customWidth="1"/>
    <col min="33" max="33" width="3.28515625" style="261" bestFit="1" customWidth="1"/>
    <col min="34" max="38" width="11.42578125" style="261" hidden="1" customWidth="1"/>
    <col min="39" max="39" width="5.5703125" style="261" bestFit="1" customWidth="1"/>
    <col min="40" max="40" width="5.28515625" style="261" bestFit="1" customWidth="1"/>
    <col min="41" max="43" width="3.28515625" style="261" bestFit="1" customWidth="1"/>
    <col min="44" max="44" width="8.85546875" style="278" bestFit="1" customWidth="1"/>
    <col min="45" max="45" width="5.28515625" style="261" bestFit="1" customWidth="1"/>
    <col min="46" max="48" width="3.28515625" style="261" bestFit="1" customWidth="1"/>
    <col min="49" max="49" width="4.85546875" style="278" bestFit="1" customWidth="1"/>
    <col min="50" max="50" width="5.140625" style="261" bestFit="1" customWidth="1"/>
    <col min="51" max="53" width="3.28515625" style="261" bestFit="1" customWidth="1"/>
    <col min="54" max="16384" width="11.42578125" style="261"/>
  </cols>
  <sheetData>
    <row r="1" spans="1:55" s="275" customFormat="1" ht="17.25" customHeight="1" thickBot="1">
      <c r="A1" s="202"/>
      <c r="B1" s="202"/>
      <c r="C1" s="202"/>
      <c r="D1" s="323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426" t="s">
        <v>245</v>
      </c>
      <c r="T1" s="427" t="s">
        <v>5</v>
      </c>
      <c r="U1" s="428" t="s">
        <v>6</v>
      </c>
      <c r="V1" s="202"/>
      <c r="W1" s="433" t="s">
        <v>33</v>
      </c>
      <c r="X1" s="434"/>
      <c r="Y1" s="444" t="str">
        <f>X98</f>
        <v>Tot Fail</v>
      </c>
      <c r="Z1" s="435"/>
      <c r="AA1" s="436" t="s">
        <v>83</v>
      </c>
      <c r="AB1" s="202"/>
      <c r="AC1" s="202"/>
      <c r="AD1" s="202"/>
      <c r="AE1" s="202"/>
      <c r="AF1" s="202"/>
      <c r="AG1" s="202"/>
      <c r="AH1" s="202"/>
      <c r="AI1" s="202"/>
      <c r="AJ1" s="202"/>
      <c r="AK1" s="202"/>
      <c r="AL1" s="202"/>
      <c r="AM1" s="202"/>
      <c r="AN1" s="202"/>
      <c r="AO1" s="202"/>
      <c r="AP1" s="202"/>
      <c r="AQ1" s="202"/>
      <c r="AR1" s="202"/>
      <c r="AS1" s="202"/>
      <c r="AT1" s="202"/>
      <c r="AU1" s="202"/>
      <c r="AV1" s="202"/>
      <c r="AW1" s="202"/>
      <c r="AX1" s="202"/>
      <c r="AY1" s="202"/>
      <c r="AZ1" s="202"/>
      <c r="BA1" s="202"/>
      <c r="BB1" s="202"/>
      <c r="BC1" s="202"/>
    </row>
    <row r="2" spans="1:55" s="275" customFormat="1" ht="15" customHeight="1">
      <c r="A2" s="202"/>
      <c r="B2" s="202"/>
      <c r="C2" s="202"/>
      <c r="D2" s="323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90" t="s">
        <v>78</v>
      </c>
      <c r="T2" s="291"/>
      <c r="U2" s="292">
        <f>N11</f>
        <v>0</v>
      </c>
      <c r="V2" s="202"/>
      <c r="W2" s="430" t="s">
        <v>328</v>
      </c>
      <c r="X2" s="445" t="s">
        <v>248</v>
      </c>
      <c r="Y2" s="442" t="e">
        <f>X99</f>
        <v>#DIV/0!</v>
      </c>
      <c r="Z2" s="421" t="str">
        <f>IF(ISERROR(W99),"no value",W99)</f>
        <v>no value</v>
      </c>
      <c r="AA2" s="423" t="e">
        <f>IF(X99=1,AF99,AF99)</f>
        <v>#DIV/0!</v>
      </c>
      <c r="AB2" s="202"/>
      <c r="AC2" s="202"/>
      <c r="AD2" s="202"/>
      <c r="AE2" s="202"/>
      <c r="AF2" s="202"/>
      <c r="AG2" s="202"/>
      <c r="AH2" s="202"/>
      <c r="AI2" s="202"/>
      <c r="AJ2" s="202"/>
      <c r="AK2" s="202"/>
      <c r="AL2" s="202"/>
      <c r="AM2" s="202"/>
      <c r="AN2" s="202"/>
      <c r="AO2" s="202"/>
      <c r="AP2" s="202"/>
      <c r="AQ2" s="202"/>
      <c r="AR2" s="202"/>
      <c r="AS2" s="202"/>
      <c r="AT2" s="202"/>
      <c r="AU2" s="202"/>
      <c r="AV2" s="202"/>
      <c r="AW2" s="202"/>
      <c r="AX2" s="202"/>
      <c r="AY2" s="202"/>
      <c r="AZ2" s="202"/>
      <c r="BA2" s="202"/>
      <c r="BB2" s="202"/>
      <c r="BC2" s="202"/>
    </row>
    <row r="3" spans="1:55" s="276" customFormat="1" ht="15" customHeight="1" thickBot="1">
      <c r="A3" s="202"/>
      <c r="B3" s="202"/>
      <c r="C3" s="202"/>
      <c r="D3" s="323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93" t="s">
        <v>84</v>
      </c>
      <c r="T3" s="294" t="s">
        <v>51</v>
      </c>
      <c r="U3" s="341">
        <f>1-U2/U7</f>
        <v>1</v>
      </c>
      <c r="V3" s="202"/>
      <c r="W3" s="432" t="s">
        <v>329</v>
      </c>
      <c r="X3" s="446" t="s">
        <v>249</v>
      </c>
      <c r="Y3" s="443" t="e">
        <f>X100</f>
        <v>#DIV/0!</v>
      </c>
      <c r="Z3" s="422" t="str">
        <f>IF(ISERROR(W100),"no value",W100)</f>
        <v>no value</v>
      </c>
      <c r="AA3" s="425" t="e">
        <f>IF(X100=1,AF100,AF100)</f>
        <v>#DIV/0!</v>
      </c>
      <c r="AB3" s="202"/>
      <c r="AC3" s="202"/>
      <c r="AD3" s="202"/>
      <c r="AE3" s="202"/>
      <c r="AF3" s="202"/>
      <c r="AG3" s="202"/>
      <c r="AH3" s="202"/>
      <c r="AI3" s="202"/>
      <c r="AJ3" s="202"/>
      <c r="AK3" s="202"/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  <c r="BA3" s="202"/>
      <c r="BB3" s="202"/>
      <c r="BC3" s="202"/>
    </row>
    <row r="4" spans="1:55" s="276" customFormat="1" ht="18.75">
      <c r="A4" s="202"/>
      <c r="B4" s="202"/>
      <c r="C4" s="202"/>
      <c r="D4" s="323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90" t="s">
        <v>3</v>
      </c>
      <c r="T4" s="295"/>
      <c r="U4" s="342">
        <f>O11</f>
        <v>0</v>
      </c>
      <c r="V4" s="202"/>
      <c r="W4" s="431" t="s">
        <v>330</v>
      </c>
      <c r="X4" s="447" t="s">
        <v>250</v>
      </c>
      <c r="Y4" s="282" t="e">
        <f>X104</f>
        <v>#DIV/0!</v>
      </c>
      <c r="Z4" s="420" t="str">
        <f>IF(ISERROR(W104),"no value",W104)</f>
        <v>no value</v>
      </c>
      <c r="AA4" s="424" t="e">
        <f>IF(X104=1,AF104,AF104)</f>
        <v>#DIV/0!</v>
      </c>
      <c r="AB4" s="202"/>
      <c r="AC4" s="202"/>
      <c r="AD4" s="202"/>
      <c r="AE4" s="202"/>
      <c r="AF4" s="202"/>
      <c r="AG4" s="202"/>
      <c r="AH4" s="202"/>
      <c r="AI4" s="202"/>
      <c r="AJ4" s="202"/>
      <c r="AK4" s="202"/>
      <c r="AL4" s="202"/>
      <c r="AM4" s="202"/>
      <c r="AN4" s="202"/>
      <c r="AO4" s="202"/>
      <c r="AP4" s="202"/>
      <c r="AQ4" s="202"/>
      <c r="AR4" s="202"/>
      <c r="AS4" s="202"/>
      <c r="AT4" s="202"/>
      <c r="AU4" s="202"/>
      <c r="AV4" s="202"/>
      <c r="AW4" s="202"/>
      <c r="AX4" s="202"/>
      <c r="AY4" s="202"/>
      <c r="AZ4" s="202"/>
      <c r="BA4" s="202"/>
      <c r="BB4" s="202"/>
      <c r="BC4" s="202"/>
    </row>
    <row r="5" spans="1:55" s="275" customFormat="1" ht="15" customHeight="1" thickBot="1">
      <c r="A5" s="202"/>
      <c r="B5" s="202"/>
      <c r="C5" s="202"/>
      <c r="D5" s="323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93" t="s">
        <v>84</v>
      </c>
      <c r="T5" s="294" t="s">
        <v>52</v>
      </c>
      <c r="U5" s="341">
        <f>1-U4/U7</f>
        <v>1</v>
      </c>
      <c r="V5" s="202"/>
      <c r="W5" s="431" t="s">
        <v>331</v>
      </c>
      <c r="X5" s="447" t="s">
        <v>251</v>
      </c>
      <c r="Y5" s="282" t="e">
        <f>X105</f>
        <v>#DIV/0!</v>
      </c>
      <c r="Z5" s="420" t="str">
        <f>IF(ISERROR(W105),"no value",W105)</f>
        <v>no value</v>
      </c>
      <c r="AA5" s="424" t="e">
        <f>IF(X105=1,AF105,AF105)</f>
        <v>#DIV/0!</v>
      </c>
      <c r="AB5" s="202"/>
      <c r="AC5" s="202"/>
      <c r="AD5" s="202"/>
      <c r="AE5" s="202"/>
      <c r="AF5" s="202"/>
      <c r="AG5" s="202"/>
      <c r="AH5" s="202"/>
      <c r="AI5" s="202"/>
      <c r="AJ5" s="202"/>
      <c r="AK5" s="202"/>
      <c r="AL5" s="202"/>
      <c r="AM5" s="202"/>
      <c r="AN5" s="202"/>
      <c r="AO5" s="202"/>
      <c r="AP5" s="202"/>
      <c r="AQ5" s="202"/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</row>
    <row r="6" spans="1:55" s="275" customFormat="1" ht="15" customHeight="1" thickBot="1">
      <c r="A6" s="202"/>
      <c r="B6" s="202"/>
      <c r="C6" s="202"/>
      <c r="D6" s="323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90" t="s">
        <v>4</v>
      </c>
      <c r="T6" s="296" t="s">
        <v>53</v>
      </c>
      <c r="U6" s="343">
        <f>P11</f>
        <v>0</v>
      </c>
      <c r="V6" s="202"/>
      <c r="W6" s="430" t="s">
        <v>332</v>
      </c>
      <c r="X6" s="445" t="s">
        <v>252</v>
      </c>
      <c r="Y6" s="442" t="e">
        <f>X109</f>
        <v>#DIV/0!</v>
      </c>
      <c r="Z6" s="421" t="str">
        <f>IF(ISERROR(W109),"no value",W109)</f>
        <v>no value</v>
      </c>
      <c r="AA6" s="423" t="e">
        <f>IF(X109=1,AF109,AF109)</f>
        <v>#DIV/0!</v>
      </c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</row>
    <row r="7" spans="1:55" s="276" customFormat="1" ht="24" customHeight="1" thickBot="1">
      <c r="A7" s="202"/>
      <c r="B7" s="517" t="s">
        <v>82</v>
      </c>
      <c r="C7" s="518"/>
      <c r="D7" s="518"/>
      <c r="E7" s="518"/>
      <c r="F7" s="518"/>
      <c r="G7" s="518"/>
      <c r="H7" s="518"/>
      <c r="I7" s="518"/>
      <c r="J7" s="518"/>
      <c r="K7" s="518"/>
      <c r="L7" s="518"/>
      <c r="M7" s="518"/>
      <c r="N7" s="539"/>
      <c r="O7" s="540"/>
      <c r="P7" s="540"/>
      <c r="Q7" s="333"/>
      <c r="R7" s="202"/>
      <c r="S7" s="332" t="s">
        <v>231</v>
      </c>
      <c r="T7" s="297"/>
      <c r="U7" s="344">
        <f>U11-25-U10</f>
        <v>111</v>
      </c>
      <c r="V7" s="202"/>
      <c r="W7" s="432" t="s">
        <v>333</v>
      </c>
      <c r="X7" s="446" t="s">
        <v>253</v>
      </c>
      <c r="Y7" s="443" t="e">
        <f>X110</f>
        <v>#DIV/0!</v>
      </c>
      <c r="Z7" s="422" t="str">
        <f>IF(ISERROR(W110),"no value",W110)</f>
        <v>no value</v>
      </c>
      <c r="AA7" s="425" t="e">
        <f>IF(X110=1,AF110,AF110)</f>
        <v>#DIV/0!</v>
      </c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</row>
    <row r="8" spans="1:55" s="276" customFormat="1" ht="24" thickBot="1">
      <c r="A8" s="202"/>
      <c r="B8" s="548" t="s">
        <v>316</v>
      </c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1"/>
      <c r="O8" s="542"/>
      <c r="P8" s="542"/>
      <c r="Q8" s="334"/>
      <c r="R8" s="202"/>
      <c r="S8" s="298" t="s">
        <v>101</v>
      </c>
      <c r="T8" s="299"/>
      <c r="U8" s="345">
        <f>Q11</f>
        <v>0</v>
      </c>
      <c r="V8" s="202"/>
      <c r="W8" s="431" t="s">
        <v>334</v>
      </c>
      <c r="X8" s="447" t="s">
        <v>254</v>
      </c>
      <c r="Y8" s="282" t="e">
        <f>X114</f>
        <v>#DIV/0!</v>
      </c>
      <c r="Z8" s="420" t="str">
        <f>IF(ISERROR(W114),"no value",W114)</f>
        <v>no value</v>
      </c>
      <c r="AA8" s="424" t="e">
        <f>IF(X114=1,AF114,AF114)</f>
        <v>#DIV/0!</v>
      </c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</row>
    <row r="9" spans="1:55" s="275" customFormat="1" ht="15" customHeight="1" thickBot="1">
      <c r="A9" s="202"/>
      <c r="B9" s="550" t="s">
        <v>315</v>
      </c>
      <c r="C9" s="551"/>
      <c r="D9" s="551"/>
      <c r="E9" s="551"/>
      <c r="F9" s="551"/>
      <c r="G9" s="551"/>
      <c r="H9" s="551"/>
      <c r="I9" s="551"/>
      <c r="J9" s="551"/>
      <c r="K9" s="551"/>
      <c r="L9" s="551"/>
      <c r="M9" s="551"/>
      <c r="N9" s="541"/>
      <c r="O9" s="542"/>
      <c r="P9" s="542"/>
      <c r="Q9" s="334"/>
      <c r="R9" s="202"/>
      <c r="S9" s="202"/>
      <c r="T9" s="202"/>
      <c r="U9" s="202"/>
      <c r="V9" s="202"/>
      <c r="W9" s="431" t="s">
        <v>335</v>
      </c>
      <c r="X9" s="447" t="s">
        <v>257</v>
      </c>
      <c r="Y9" s="282" t="e">
        <f>X115</f>
        <v>#DIV/0!</v>
      </c>
      <c r="Z9" s="420" t="str">
        <f>IF(ISERROR(W115),"no value",W115)</f>
        <v>no value</v>
      </c>
      <c r="AA9" s="424" t="e">
        <f>IF(X115=1,AF115,AF115)</f>
        <v>#DIV/0!</v>
      </c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</row>
    <row r="10" spans="1:55" s="276" customFormat="1" ht="32.25" customHeight="1" thickBot="1">
      <c r="A10" s="202"/>
      <c r="B10" s="552" t="s">
        <v>309</v>
      </c>
      <c r="C10" s="553"/>
      <c r="D10" s="553"/>
      <c r="E10" s="553"/>
      <c r="F10" s="553"/>
      <c r="G10" s="553"/>
      <c r="H10" s="553"/>
      <c r="I10" s="553"/>
      <c r="J10" s="553"/>
      <c r="K10" s="553"/>
      <c r="L10" s="553"/>
      <c r="M10" s="553"/>
      <c r="N10" s="478" t="s">
        <v>202</v>
      </c>
      <c r="O10" s="479"/>
      <c r="P10" s="479"/>
      <c r="Q10" s="480"/>
      <c r="R10" s="202"/>
      <c r="S10" s="529" t="s">
        <v>357</v>
      </c>
      <c r="T10" s="530"/>
      <c r="U10" s="429">
        <v>5</v>
      </c>
      <c r="V10" s="202"/>
      <c r="W10" s="430" t="s">
        <v>336</v>
      </c>
      <c r="X10" s="445" t="s">
        <v>255</v>
      </c>
      <c r="Y10" s="442" t="e">
        <f>X119</f>
        <v>#DIV/0!</v>
      </c>
      <c r="Z10" s="421" t="str">
        <f>IF(ISERROR(W119),"no value",W119)</f>
        <v>no value</v>
      </c>
      <c r="AA10" s="423" t="e">
        <f>IF(X119=1,AF119,AF119)</f>
        <v>#DIV/0!</v>
      </c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</row>
    <row r="11" spans="1:55" s="276" customFormat="1" ht="20.25" customHeight="1" thickBot="1">
      <c r="A11" s="202"/>
      <c r="B11" s="543" t="s">
        <v>280</v>
      </c>
      <c r="C11" s="544"/>
      <c r="D11" s="544"/>
      <c r="E11" s="545" t="s">
        <v>304</v>
      </c>
      <c r="F11" s="546"/>
      <c r="G11" s="546"/>
      <c r="H11" s="546"/>
      <c r="I11" s="546"/>
      <c r="J11" s="547"/>
      <c r="K11" s="174" t="s">
        <v>282</v>
      </c>
      <c r="L11" s="546" t="s">
        <v>283</v>
      </c>
      <c r="M11" s="546"/>
      <c r="N11" s="338">
        <f>SUM(N13:N176)</f>
        <v>0</v>
      </c>
      <c r="O11" s="274">
        <f>SUM(O13:O176)</f>
        <v>0</v>
      </c>
      <c r="P11" s="274">
        <f>SUM(P13:P176)</f>
        <v>0</v>
      </c>
      <c r="Q11" s="339">
        <f>SUM(Q13:Q178)</f>
        <v>0</v>
      </c>
      <c r="R11" s="202"/>
      <c r="S11" s="533" t="s">
        <v>232</v>
      </c>
      <c r="T11" s="534"/>
      <c r="U11" s="537">
        <v>141</v>
      </c>
      <c r="V11" s="202"/>
      <c r="W11" s="432" t="s">
        <v>337</v>
      </c>
      <c r="X11" s="446" t="s">
        <v>256</v>
      </c>
      <c r="Y11" s="443" t="e">
        <f>X120</f>
        <v>#DIV/0!</v>
      </c>
      <c r="Z11" s="422" t="str">
        <f>IF(ISERROR(W120),"no value",W120)</f>
        <v>no value</v>
      </c>
      <c r="AA11" s="425" t="e">
        <f>IF(X120=1,AF120,AF120)</f>
        <v>#DIV/0!</v>
      </c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</row>
    <row r="12" spans="1:55" s="277" customFormat="1" ht="47.25" customHeight="1" thickBot="1">
      <c r="A12" s="202"/>
      <c r="B12" s="101" t="s">
        <v>262</v>
      </c>
      <c r="C12" s="115" t="s">
        <v>201</v>
      </c>
      <c r="D12" s="115" t="s">
        <v>264</v>
      </c>
      <c r="E12" s="116" t="s">
        <v>263</v>
      </c>
      <c r="F12" s="141" t="s">
        <v>200</v>
      </c>
      <c r="G12" s="117" t="s">
        <v>5</v>
      </c>
      <c r="H12" s="103" t="s">
        <v>265</v>
      </c>
      <c r="I12" s="103" t="s">
        <v>266</v>
      </c>
      <c r="J12" s="103" t="s">
        <v>267</v>
      </c>
      <c r="K12" s="103" t="s">
        <v>268</v>
      </c>
      <c r="L12" s="103" t="s">
        <v>269</v>
      </c>
      <c r="M12" s="103" t="s">
        <v>270</v>
      </c>
      <c r="N12" s="132" t="s">
        <v>271</v>
      </c>
      <c r="O12" s="133" t="s">
        <v>272</v>
      </c>
      <c r="P12" s="340" t="s">
        <v>273</v>
      </c>
      <c r="Q12" s="134" t="s">
        <v>338</v>
      </c>
      <c r="R12" s="202"/>
      <c r="S12" s="535"/>
      <c r="T12" s="536"/>
      <c r="U12" s="538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</row>
    <row r="13" spans="1:55" s="262" customFormat="1" ht="14.25" customHeight="1" thickBot="1">
      <c r="A13" s="202"/>
      <c r="B13" s="100" t="s">
        <v>187</v>
      </c>
      <c r="C13" s="118">
        <v>1</v>
      </c>
      <c r="D13" s="118">
        <v>50</v>
      </c>
      <c r="E13" s="119">
        <v>7.5</v>
      </c>
      <c r="F13" s="309"/>
      <c r="G13" s="317">
        <v>0.39900000000000002</v>
      </c>
      <c r="H13" s="105">
        <f>IF((D13&gt;50),G13-0.01,G13-0.02)</f>
        <v>0.379</v>
      </c>
      <c r="I13" s="106">
        <f>IF((D13&gt;50),G13+0.01,G13+0.02)</f>
        <v>0.41900000000000004</v>
      </c>
      <c r="J13" s="106">
        <f>IF((D13&gt;50),G13-0.02,G13-0.04)</f>
        <v>0.35900000000000004</v>
      </c>
      <c r="K13" s="106">
        <f>IF((D13&gt;50),G13+0.02,G13+0.04)</f>
        <v>0.439</v>
      </c>
      <c r="L13" s="106">
        <f>IF((D13&gt;50),G13-0.03,G13-0.06)</f>
        <v>0.33900000000000002</v>
      </c>
      <c r="M13" s="106">
        <f>IF((D13&gt;50),G13+0.03,G13+0.06)</f>
        <v>0.45900000000000002</v>
      </c>
      <c r="N13" s="135">
        <f>IF(F13="",0, IF( OR(F13&lt;H13,F13&gt;I13),1,0))</f>
        <v>0</v>
      </c>
      <c r="O13" s="330">
        <f>IF(F13="",0, IF( OR(F13&lt;J13,F13&gt;K13),1,0))</f>
        <v>0</v>
      </c>
      <c r="P13" s="137">
        <f>IF(F13="",0, IF( OR(F13&lt;L13,F13&gt;M13),1,0))</f>
        <v>0</v>
      </c>
      <c r="Q13" s="336">
        <f>IF(F13="",0, IF( (F13-G13&gt;0.06),1,0))</f>
        <v>0</v>
      </c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</row>
    <row r="14" spans="1:55" s="262" customFormat="1" ht="14.25" customHeight="1" thickBot="1">
      <c r="A14" s="202"/>
      <c r="B14" s="99" t="s">
        <v>187</v>
      </c>
      <c r="C14" s="121">
        <v>2</v>
      </c>
      <c r="D14" s="121">
        <v>50</v>
      </c>
      <c r="E14" s="122">
        <v>7.5</v>
      </c>
      <c r="F14" s="309"/>
      <c r="G14" s="316">
        <v>0.40300000000000002</v>
      </c>
      <c r="H14" s="108">
        <f>IF((D14&gt;50),G14-0.01,G14-0.02)</f>
        <v>0.38300000000000001</v>
      </c>
      <c r="I14" s="109">
        <f>IF((D14&gt;50),G14+0.01,G14+0.02)</f>
        <v>0.42300000000000004</v>
      </c>
      <c r="J14" s="109">
        <f>IF((D14&gt;50),G14-0.02,G14-0.04)</f>
        <v>0.36300000000000004</v>
      </c>
      <c r="K14" s="109">
        <f>IF((D14&gt;50),G14+0.02,G14+0.04)</f>
        <v>0.443</v>
      </c>
      <c r="L14" s="109">
        <f>IF((D14&gt;50),G14-0.03,G14-0.06)</f>
        <v>0.34300000000000003</v>
      </c>
      <c r="M14" s="109">
        <f>IF((D14&gt;50),G14+0.03,G14+0.06)</f>
        <v>0.46300000000000002</v>
      </c>
      <c r="N14" s="135">
        <f>IF(F14="",0, IF( OR(F14&lt;H14,F14&gt;I14),1,0))</f>
        <v>0</v>
      </c>
      <c r="O14" s="330">
        <f>IF(F14="",0, IF( OR(F14&lt;J14,F14&gt;K14),1,0))</f>
        <v>0</v>
      </c>
      <c r="P14" s="137">
        <f>IF(F14="",0, IF( OR(F14&lt;L14,F14&gt;M14),1,0))</f>
        <v>0</v>
      </c>
      <c r="Q14" s="336">
        <f t="shared" ref="Q14:Q77" si="0">IF(F14="",0, IF( (F14-G14&gt;0.06),1,0))</f>
        <v>0</v>
      </c>
      <c r="R14" s="202"/>
      <c r="S14" s="202"/>
      <c r="T14" s="202"/>
      <c r="U14" s="202"/>
      <c r="V14" s="202"/>
      <c r="W14" s="208" t="s">
        <v>317</v>
      </c>
      <c r="X14" s="301"/>
      <c r="Y14" s="301"/>
      <c r="Z14" s="3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</row>
    <row r="15" spans="1:55" s="262" customFormat="1" ht="14.25" customHeight="1">
      <c r="A15" s="202"/>
      <c r="B15" s="100" t="s">
        <v>187</v>
      </c>
      <c r="C15" s="118">
        <v>3</v>
      </c>
      <c r="D15" s="118">
        <v>50</v>
      </c>
      <c r="E15" s="119">
        <v>7.5</v>
      </c>
      <c r="F15" s="309"/>
      <c r="G15" s="317">
        <v>0.40600000000000003</v>
      </c>
      <c r="H15" s="105">
        <f t="shared" ref="H15:H78" si="1">IF((D15&gt;50),G15-0.01,G15-0.02)</f>
        <v>0.38600000000000001</v>
      </c>
      <c r="I15" s="106">
        <f t="shared" ref="I15:I78" si="2">IF((D15&gt;50),G15+0.01,G15+0.02)</f>
        <v>0.42600000000000005</v>
      </c>
      <c r="J15" s="106">
        <f t="shared" ref="J15:J78" si="3">IF((D15&gt;50),G15-0.02,G15-0.04)</f>
        <v>0.36600000000000005</v>
      </c>
      <c r="K15" s="106">
        <f t="shared" ref="K15:K78" si="4">IF((D15&gt;50),G15+0.02,G15+0.04)</f>
        <v>0.44600000000000001</v>
      </c>
      <c r="L15" s="106">
        <f t="shared" ref="L15:L78" si="5">IF((D15&gt;50),G15-0.03,G15-0.06)</f>
        <v>0.34600000000000003</v>
      </c>
      <c r="M15" s="106">
        <f t="shared" ref="M15:M78" si="6">IF((D15&gt;50),G15+0.03,G15+0.06)</f>
        <v>0.46600000000000003</v>
      </c>
      <c r="N15" s="135">
        <f t="shared" ref="N15:N78" si="7">IF(F15="",0, IF( OR(F15&lt;H15,F15&gt;I15),1,0))</f>
        <v>0</v>
      </c>
      <c r="O15" s="330">
        <f t="shared" ref="O15:O78" si="8">IF(F15="",0, IF( OR(F15&lt;J15,F15&gt;K15),1,0))</f>
        <v>0</v>
      </c>
      <c r="P15" s="137">
        <f t="shared" ref="P15:P78" si="9">IF(F15="",0, IF( OR(F15&lt;L15,F15&gt;M15),1,0))</f>
        <v>0</v>
      </c>
      <c r="Q15" s="336">
        <f t="shared" si="0"/>
        <v>0</v>
      </c>
      <c r="R15" s="202"/>
      <c r="S15" s="202"/>
      <c r="T15" s="202"/>
      <c r="U15" s="202"/>
      <c r="V15" s="202"/>
      <c r="W15" s="209" t="s">
        <v>318</v>
      </c>
      <c r="X15" s="300"/>
      <c r="Y15" s="300"/>
      <c r="Z15" s="303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</row>
    <row r="16" spans="1:55" s="262" customFormat="1" ht="14.25" customHeight="1" thickBot="1">
      <c r="A16" s="202"/>
      <c r="B16" s="99" t="s">
        <v>187</v>
      </c>
      <c r="C16" s="121">
        <v>4</v>
      </c>
      <c r="D16" s="121">
        <v>50</v>
      </c>
      <c r="E16" s="122">
        <v>7.5</v>
      </c>
      <c r="F16" s="309"/>
      <c r="G16" s="316">
        <v>0.40600000000000003</v>
      </c>
      <c r="H16" s="108">
        <f t="shared" si="1"/>
        <v>0.38600000000000001</v>
      </c>
      <c r="I16" s="109">
        <f t="shared" si="2"/>
        <v>0.42600000000000005</v>
      </c>
      <c r="J16" s="109">
        <f t="shared" si="3"/>
        <v>0.36600000000000005</v>
      </c>
      <c r="K16" s="109">
        <f t="shared" si="4"/>
        <v>0.44600000000000001</v>
      </c>
      <c r="L16" s="109">
        <f t="shared" si="5"/>
        <v>0.34600000000000003</v>
      </c>
      <c r="M16" s="109">
        <f t="shared" si="6"/>
        <v>0.46600000000000003</v>
      </c>
      <c r="N16" s="135">
        <f t="shared" si="7"/>
        <v>0</v>
      </c>
      <c r="O16" s="330">
        <f t="shared" si="8"/>
        <v>0</v>
      </c>
      <c r="P16" s="137">
        <f t="shared" si="9"/>
        <v>0</v>
      </c>
      <c r="Q16" s="336">
        <f t="shared" si="0"/>
        <v>0</v>
      </c>
      <c r="R16" s="202"/>
      <c r="S16" s="202"/>
      <c r="T16" s="202"/>
      <c r="U16" s="202"/>
      <c r="V16" s="202"/>
      <c r="W16" s="210" t="s">
        <v>319</v>
      </c>
      <c r="X16" s="300"/>
      <c r="Y16" s="300"/>
      <c r="Z16" s="304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</row>
    <row r="17" spans="1:55" s="262" customFormat="1" ht="14.25" customHeight="1">
      <c r="A17" s="202"/>
      <c r="B17" s="100" t="s">
        <v>187</v>
      </c>
      <c r="C17" s="118">
        <v>5</v>
      </c>
      <c r="D17" s="118">
        <v>50</v>
      </c>
      <c r="E17" s="119">
        <v>7.5</v>
      </c>
      <c r="F17" s="310"/>
      <c r="G17" s="317">
        <v>0.40799999999999997</v>
      </c>
      <c r="H17" s="105">
        <f t="shared" si="1"/>
        <v>0.38799999999999996</v>
      </c>
      <c r="I17" s="106">
        <f t="shared" si="2"/>
        <v>0.42799999999999999</v>
      </c>
      <c r="J17" s="106">
        <f t="shared" si="3"/>
        <v>0.36799999999999999</v>
      </c>
      <c r="K17" s="106">
        <f t="shared" si="4"/>
        <v>0.44799999999999995</v>
      </c>
      <c r="L17" s="106">
        <f t="shared" si="5"/>
        <v>0.34799999999999998</v>
      </c>
      <c r="M17" s="106">
        <f t="shared" si="6"/>
        <v>0.46799999999999997</v>
      </c>
      <c r="N17" s="135">
        <f t="shared" si="7"/>
        <v>0</v>
      </c>
      <c r="O17" s="330">
        <f t="shared" si="8"/>
        <v>0</v>
      </c>
      <c r="P17" s="137">
        <f t="shared" si="9"/>
        <v>0</v>
      </c>
      <c r="Q17" s="336">
        <f t="shared" si="0"/>
        <v>0</v>
      </c>
      <c r="R17" s="202"/>
      <c r="S17" s="202"/>
      <c r="T17" s="202"/>
      <c r="U17" s="202"/>
      <c r="V17" s="202"/>
      <c r="W17" s="209" t="s">
        <v>121</v>
      </c>
      <c r="X17" s="300"/>
      <c r="Y17" s="300"/>
      <c r="Z17" s="303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</row>
    <row r="18" spans="1:55" s="262" customFormat="1" ht="14.25" customHeight="1" thickBot="1">
      <c r="A18" s="202"/>
      <c r="B18" s="99" t="s">
        <v>187</v>
      </c>
      <c r="C18" s="121">
        <v>6</v>
      </c>
      <c r="D18" s="121">
        <v>50</v>
      </c>
      <c r="E18" s="122">
        <v>7.5</v>
      </c>
      <c r="F18" s="310"/>
      <c r="G18" s="316">
        <v>0.39500000000000002</v>
      </c>
      <c r="H18" s="108">
        <f t="shared" si="1"/>
        <v>0.375</v>
      </c>
      <c r="I18" s="109">
        <f t="shared" si="2"/>
        <v>0.41500000000000004</v>
      </c>
      <c r="J18" s="109">
        <f t="shared" si="3"/>
        <v>0.35500000000000004</v>
      </c>
      <c r="K18" s="109">
        <f t="shared" si="4"/>
        <v>0.435</v>
      </c>
      <c r="L18" s="109">
        <f t="shared" si="5"/>
        <v>0.33500000000000002</v>
      </c>
      <c r="M18" s="109">
        <f t="shared" si="6"/>
        <v>0.45500000000000002</v>
      </c>
      <c r="N18" s="135">
        <f t="shared" si="7"/>
        <v>0</v>
      </c>
      <c r="O18" s="330">
        <f t="shared" si="8"/>
        <v>0</v>
      </c>
      <c r="P18" s="137">
        <f t="shared" si="9"/>
        <v>0</v>
      </c>
      <c r="Q18" s="336">
        <f t="shared" si="0"/>
        <v>0</v>
      </c>
      <c r="R18" s="202"/>
      <c r="S18" s="202"/>
      <c r="T18" s="202"/>
      <c r="U18" s="202"/>
      <c r="V18" s="202"/>
      <c r="W18" s="210" t="s">
        <v>320</v>
      </c>
      <c r="X18" s="300"/>
      <c r="Y18" s="300"/>
      <c r="Z18" s="304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</row>
    <row r="19" spans="1:55" s="262" customFormat="1" ht="14.25" customHeight="1">
      <c r="A19" s="202"/>
      <c r="B19" s="100" t="s">
        <v>187</v>
      </c>
      <c r="C19" s="118">
        <v>7</v>
      </c>
      <c r="D19" s="118">
        <v>50</v>
      </c>
      <c r="E19" s="119">
        <v>7.5</v>
      </c>
      <c r="F19" s="310"/>
      <c r="G19" s="317">
        <v>0.39700000000000002</v>
      </c>
      <c r="H19" s="105">
        <f t="shared" si="1"/>
        <v>0.377</v>
      </c>
      <c r="I19" s="106">
        <f t="shared" si="2"/>
        <v>0.41700000000000004</v>
      </c>
      <c r="J19" s="106">
        <f t="shared" si="3"/>
        <v>0.35700000000000004</v>
      </c>
      <c r="K19" s="106">
        <f t="shared" si="4"/>
        <v>0.437</v>
      </c>
      <c r="L19" s="106">
        <f t="shared" si="5"/>
        <v>0.33700000000000002</v>
      </c>
      <c r="M19" s="106">
        <f t="shared" si="6"/>
        <v>0.45700000000000002</v>
      </c>
      <c r="N19" s="135">
        <f t="shared" si="7"/>
        <v>0</v>
      </c>
      <c r="O19" s="330">
        <f t="shared" si="8"/>
        <v>0</v>
      </c>
      <c r="P19" s="137">
        <f t="shared" si="9"/>
        <v>0</v>
      </c>
      <c r="Q19" s="336">
        <f t="shared" si="0"/>
        <v>0</v>
      </c>
      <c r="R19" s="202"/>
      <c r="S19" s="202"/>
      <c r="T19" s="202"/>
      <c r="U19" s="202"/>
      <c r="V19" s="202"/>
      <c r="W19" s="211"/>
      <c r="X19" s="300"/>
      <c r="Y19" s="300"/>
      <c r="Z19" s="305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</row>
    <row r="20" spans="1:55" s="262" customFormat="1" ht="14.25" customHeight="1" thickBot="1">
      <c r="A20" s="202"/>
      <c r="B20" s="99" t="s">
        <v>187</v>
      </c>
      <c r="C20" s="121">
        <v>8</v>
      </c>
      <c r="D20" s="121">
        <v>50</v>
      </c>
      <c r="E20" s="122">
        <v>7.5</v>
      </c>
      <c r="F20" s="310"/>
      <c r="G20" s="316">
        <v>0.4</v>
      </c>
      <c r="H20" s="108">
        <f t="shared" si="1"/>
        <v>0.38</v>
      </c>
      <c r="I20" s="109">
        <f t="shared" si="2"/>
        <v>0.42000000000000004</v>
      </c>
      <c r="J20" s="109">
        <f t="shared" si="3"/>
        <v>0.36000000000000004</v>
      </c>
      <c r="K20" s="109">
        <f t="shared" si="4"/>
        <v>0.44</v>
      </c>
      <c r="L20" s="109">
        <f t="shared" si="5"/>
        <v>0.34</v>
      </c>
      <c r="M20" s="109">
        <f t="shared" si="6"/>
        <v>0.46</v>
      </c>
      <c r="N20" s="135">
        <f t="shared" si="7"/>
        <v>0</v>
      </c>
      <c r="O20" s="330">
        <f t="shared" si="8"/>
        <v>0</v>
      </c>
      <c r="P20" s="137">
        <f t="shared" si="9"/>
        <v>0</v>
      </c>
      <c r="Q20" s="336">
        <f t="shared" si="0"/>
        <v>0</v>
      </c>
      <c r="R20" s="202"/>
      <c r="S20" s="202"/>
      <c r="T20" s="202"/>
      <c r="U20" s="202"/>
      <c r="V20" s="202"/>
      <c r="W20" s="209" t="s">
        <v>321</v>
      </c>
      <c r="X20" s="300"/>
      <c r="Y20" s="300"/>
      <c r="Z20" s="303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</row>
    <row r="21" spans="1:55" s="262" customFormat="1" ht="14.25" customHeight="1">
      <c r="A21" s="202"/>
      <c r="B21" s="100" t="s">
        <v>187</v>
      </c>
      <c r="C21" s="118">
        <v>9</v>
      </c>
      <c r="D21" s="118">
        <v>50</v>
      </c>
      <c r="E21" s="119">
        <v>7.5</v>
      </c>
      <c r="F21" s="310"/>
      <c r="G21" s="317">
        <v>0.40200000000000002</v>
      </c>
      <c r="H21" s="105">
        <f t="shared" si="1"/>
        <v>0.38200000000000001</v>
      </c>
      <c r="I21" s="106">
        <f t="shared" si="2"/>
        <v>0.42200000000000004</v>
      </c>
      <c r="J21" s="106">
        <f t="shared" si="3"/>
        <v>0.36200000000000004</v>
      </c>
      <c r="K21" s="106">
        <f t="shared" si="4"/>
        <v>0.442</v>
      </c>
      <c r="L21" s="106">
        <f t="shared" si="5"/>
        <v>0.34200000000000003</v>
      </c>
      <c r="M21" s="106">
        <f t="shared" si="6"/>
        <v>0.46200000000000002</v>
      </c>
      <c r="N21" s="135">
        <f t="shared" si="7"/>
        <v>0</v>
      </c>
      <c r="O21" s="330">
        <f t="shared" si="8"/>
        <v>0</v>
      </c>
      <c r="P21" s="137">
        <f t="shared" si="9"/>
        <v>0</v>
      </c>
      <c r="Q21" s="336">
        <f t="shared" si="0"/>
        <v>0</v>
      </c>
      <c r="R21" s="202"/>
      <c r="S21" s="202"/>
      <c r="T21" s="202"/>
      <c r="U21" s="202"/>
      <c r="V21" s="202"/>
      <c r="W21" s="210" t="s">
        <v>322</v>
      </c>
      <c r="X21" s="300"/>
      <c r="Y21" s="300"/>
      <c r="Z21" s="304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</row>
    <row r="22" spans="1:55" s="262" customFormat="1" ht="14.25" customHeight="1" thickBot="1">
      <c r="A22" s="202"/>
      <c r="B22" s="99" t="s">
        <v>187</v>
      </c>
      <c r="C22" s="121">
        <v>10</v>
      </c>
      <c r="D22" s="121">
        <v>50</v>
      </c>
      <c r="E22" s="122">
        <v>7.5</v>
      </c>
      <c r="F22" s="309"/>
      <c r="G22" s="316">
        <v>0.40300000000000002</v>
      </c>
      <c r="H22" s="108">
        <f t="shared" si="1"/>
        <v>0.38300000000000001</v>
      </c>
      <c r="I22" s="109">
        <f t="shared" si="2"/>
        <v>0.42300000000000004</v>
      </c>
      <c r="J22" s="109">
        <f t="shared" si="3"/>
        <v>0.36300000000000004</v>
      </c>
      <c r="K22" s="109">
        <f t="shared" si="4"/>
        <v>0.443</v>
      </c>
      <c r="L22" s="109">
        <f t="shared" si="5"/>
        <v>0.34300000000000003</v>
      </c>
      <c r="M22" s="109">
        <f t="shared" si="6"/>
        <v>0.46300000000000002</v>
      </c>
      <c r="N22" s="135">
        <f t="shared" si="7"/>
        <v>0</v>
      </c>
      <c r="O22" s="330">
        <f t="shared" si="8"/>
        <v>0</v>
      </c>
      <c r="P22" s="137">
        <f t="shared" si="9"/>
        <v>0</v>
      </c>
      <c r="Q22" s="336">
        <f t="shared" si="0"/>
        <v>0</v>
      </c>
      <c r="R22" s="202"/>
      <c r="S22" s="202"/>
      <c r="T22" s="202"/>
      <c r="U22" s="202"/>
      <c r="V22" s="202"/>
      <c r="W22" s="209" t="s">
        <v>122</v>
      </c>
      <c r="X22" s="300"/>
      <c r="Y22" s="300"/>
      <c r="Z22" s="303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</row>
    <row r="23" spans="1:55" s="262" customFormat="1" ht="14.25" customHeight="1">
      <c r="A23" s="202"/>
      <c r="B23" s="100" t="s">
        <v>187</v>
      </c>
      <c r="C23" s="118">
        <v>11</v>
      </c>
      <c r="D23" s="118">
        <v>120</v>
      </c>
      <c r="E23" s="119">
        <v>7.5</v>
      </c>
      <c r="F23" s="309"/>
      <c r="G23" s="317">
        <v>0.377</v>
      </c>
      <c r="H23" s="105">
        <f t="shared" si="1"/>
        <v>0.36699999999999999</v>
      </c>
      <c r="I23" s="106">
        <f t="shared" si="2"/>
        <v>0.38700000000000001</v>
      </c>
      <c r="J23" s="106">
        <f t="shared" si="3"/>
        <v>0.35699999999999998</v>
      </c>
      <c r="K23" s="106">
        <f t="shared" si="4"/>
        <v>0.39700000000000002</v>
      </c>
      <c r="L23" s="106">
        <f t="shared" si="5"/>
        <v>0.34699999999999998</v>
      </c>
      <c r="M23" s="106">
        <f t="shared" si="6"/>
        <v>0.40700000000000003</v>
      </c>
      <c r="N23" s="135">
        <f t="shared" si="7"/>
        <v>0</v>
      </c>
      <c r="O23" s="330">
        <f t="shared" si="8"/>
        <v>0</v>
      </c>
      <c r="P23" s="137">
        <f t="shared" si="9"/>
        <v>0</v>
      </c>
      <c r="Q23" s="336">
        <f t="shared" si="0"/>
        <v>0</v>
      </c>
      <c r="R23" s="202"/>
      <c r="S23" s="202"/>
      <c r="T23" s="202"/>
      <c r="U23" s="202"/>
      <c r="V23" s="202"/>
      <c r="W23" s="210" t="s">
        <v>323</v>
      </c>
      <c r="X23" s="300"/>
      <c r="Y23" s="300"/>
      <c r="Z23" s="304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</row>
    <row r="24" spans="1:55" s="262" customFormat="1" ht="14.25" customHeight="1" thickBot="1">
      <c r="A24" s="202"/>
      <c r="B24" s="99" t="s">
        <v>187</v>
      </c>
      <c r="C24" s="121">
        <v>12</v>
      </c>
      <c r="D24" s="121">
        <v>120</v>
      </c>
      <c r="E24" s="122">
        <v>7.5</v>
      </c>
      <c r="F24" s="309"/>
      <c r="G24" s="316">
        <v>0.38100000000000001</v>
      </c>
      <c r="H24" s="108">
        <f t="shared" si="1"/>
        <v>0.371</v>
      </c>
      <c r="I24" s="109">
        <f t="shared" si="2"/>
        <v>0.39100000000000001</v>
      </c>
      <c r="J24" s="109">
        <f t="shared" si="3"/>
        <v>0.36099999999999999</v>
      </c>
      <c r="K24" s="109">
        <f t="shared" si="4"/>
        <v>0.40100000000000002</v>
      </c>
      <c r="L24" s="109">
        <f t="shared" si="5"/>
        <v>0.35099999999999998</v>
      </c>
      <c r="M24" s="109">
        <f t="shared" si="6"/>
        <v>0.41100000000000003</v>
      </c>
      <c r="N24" s="135">
        <f t="shared" si="7"/>
        <v>0</v>
      </c>
      <c r="O24" s="330">
        <f t="shared" si="8"/>
        <v>0</v>
      </c>
      <c r="P24" s="137">
        <f t="shared" si="9"/>
        <v>0</v>
      </c>
      <c r="Q24" s="336">
        <f t="shared" si="0"/>
        <v>0</v>
      </c>
      <c r="R24" s="202"/>
      <c r="S24" s="202"/>
      <c r="T24" s="202"/>
      <c r="U24" s="202"/>
      <c r="V24" s="202"/>
      <c r="W24" s="211"/>
      <c r="X24" s="300"/>
      <c r="Y24" s="300"/>
      <c r="Z24" s="305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</row>
    <row r="25" spans="1:55" s="262" customFormat="1" ht="14.25" customHeight="1">
      <c r="A25" s="202"/>
      <c r="B25" s="100" t="s">
        <v>187</v>
      </c>
      <c r="C25" s="118">
        <v>13</v>
      </c>
      <c r="D25" s="118">
        <v>120</v>
      </c>
      <c r="E25" s="119">
        <v>7.5</v>
      </c>
      <c r="F25" s="309"/>
      <c r="G25" s="317">
        <v>0.39</v>
      </c>
      <c r="H25" s="105">
        <f t="shared" si="1"/>
        <v>0.38</v>
      </c>
      <c r="I25" s="106">
        <f t="shared" si="2"/>
        <v>0.4</v>
      </c>
      <c r="J25" s="106">
        <f t="shared" si="3"/>
        <v>0.37</v>
      </c>
      <c r="K25" s="106">
        <f t="shared" si="4"/>
        <v>0.41000000000000003</v>
      </c>
      <c r="L25" s="106">
        <f t="shared" si="5"/>
        <v>0.36</v>
      </c>
      <c r="M25" s="106">
        <f t="shared" si="6"/>
        <v>0.42000000000000004</v>
      </c>
      <c r="N25" s="135">
        <f t="shared" si="7"/>
        <v>0</v>
      </c>
      <c r="O25" s="330">
        <f t="shared" si="8"/>
        <v>0</v>
      </c>
      <c r="P25" s="137">
        <f t="shared" si="9"/>
        <v>0</v>
      </c>
      <c r="Q25" s="336">
        <f t="shared" si="0"/>
        <v>0</v>
      </c>
      <c r="R25" s="202"/>
      <c r="S25" s="202"/>
      <c r="T25" s="202"/>
      <c r="U25" s="202"/>
      <c r="V25" s="202"/>
      <c r="W25" s="209" t="s">
        <v>324</v>
      </c>
      <c r="X25" s="300"/>
      <c r="Y25" s="300"/>
      <c r="Z25" s="303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</row>
    <row r="26" spans="1:55" s="262" customFormat="1" ht="14.25" customHeight="1" thickBot="1">
      <c r="A26" s="202"/>
      <c r="B26" s="99" t="s">
        <v>187</v>
      </c>
      <c r="C26" s="121">
        <v>14</v>
      </c>
      <c r="D26" s="121">
        <v>120</v>
      </c>
      <c r="E26" s="122">
        <v>7.5</v>
      </c>
      <c r="F26" s="309"/>
      <c r="G26" s="316">
        <v>0.39700000000000002</v>
      </c>
      <c r="H26" s="108">
        <f t="shared" si="1"/>
        <v>0.38700000000000001</v>
      </c>
      <c r="I26" s="109">
        <f t="shared" si="2"/>
        <v>0.40700000000000003</v>
      </c>
      <c r="J26" s="109">
        <f t="shared" si="3"/>
        <v>0.377</v>
      </c>
      <c r="K26" s="109">
        <f t="shared" si="4"/>
        <v>0.41700000000000004</v>
      </c>
      <c r="L26" s="109">
        <f t="shared" si="5"/>
        <v>0.36699999999999999</v>
      </c>
      <c r="M26" s="109">
        <f t="shared" si="6"/>
        <v>0.42700000000000005</v>
      </c>
      <c r="N26" s="135">
        <f t="shared" si="7"/>
        <v>0</v>
      </c>
      <c r="O26" s="330">
        <f t="shared" si="8"/>
        <v>0</v>
      </c>
      <c r="P26" s="137">
        <f t="shared" si="9"/>
        <v>0</v>
      </c>
      <c r="Q26" s="336">
        <f t="shared" si="0"/>
        <v>0</v>
      </c>
      <c r="R26" s="202"/>
      <c r="S26" s="202"/>
      <c r="T26" s="202"/>
      <c r="U26" s="202"/>
      <c r="V26" s="202"/>
      <c r="W26" s="210" t="s">
        <v>325</v>
      </c>
      <c r="X26" s="300"/>
      <c r="Y26" s="300"/>
      <c r="Z26" s="304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</row>
    <row r="27" spans="1:55" s="262" customFormat="1" ht="14.25" customHeight="1">
      <c r="A27" s="202"/>
      <c r="B27" s="100" t="s">
        <v>187</v>
      </c>
      <c r="C27" s="118">
        <v>15</v>
      </c>
      <c r="D27" s="118">
        <v>120</v>
      </c>
      <c r="E27" s="119">
        <v>7.5</v>
      </c>
      <c r="F27" s="310"/>
      <c r="G27" s="317">
        <v>0.40500000000000003</v>
      </c>
      <c r="H27" s="105">
        <f t="shared" si="1"/>
        <v>0.39500000000000002</v>
      </c>
      <c r="I27" s="106">
        <f t="shared" si="2"/>
        <v>0.41500000000000004</v>
      </c>
      <c r="J27" s="106">
        <f t="shared" si="3"/>
        <v>0.38500000000000001</v>
      </c>
      <c r="K27" s="106">
        <f t="shared" si="4"/>
        <v>0.42500000000000004</v>
      </c>
      <c r="L27" s="106">
        <f t="shared" si="5"/>
        <v>0.375</v>
      </c>
      <c r="M27" s="106">
        <f t="shared" si="6"/>
        <v>0.43500000000000005</v>
      </c>
      <c r="N27" s="135">
        <f t="shared" si="7"/>
        <v>0</v>
      </c>
      <c r="O27" s="330">
        <f t="shared" si="8"/>
        <v>0</v>
      </c>
      <c r="P27" s="137">
        <f t="shared" si="9"/>
        <v>0</v>
      </c>
      <c r="Q27" s="336">
        <f t="shared" si="0"/>
        <v>0</v>
      </c>
      <c r="R27" s="202"/>
      <c r="S27" s="202"/>
      <c r="T27" s="202"/>
      <c r="U27" s="202"/>
      <c r="V27" s="202"/>
      <c r="W27" s="209" t="s">
        <v>8</v>
      </c>
      <c r="X27" s="300"/>
      <c r="Y27" s="300"/>
      <c r="Z27" s="303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</row>
    <row r="28" spans="1:55" s="262" customFormat="1" ht="14.25" customHeight="1" thickBot="1">
      <c r="A28" s="202"/>
      <c r="B28" s="99" t="s">
        <v>187</v>
      </c>
      <c r="C28" s="121">
        <v>16</v>
      </c>
      <c r="D28" s="121">
        <v>120</v>
      </c>
      <c r="E28" s="122">
        <v>7.5</v>
      </c>
      <c r="F28" s="310"/>
      <c r="G28" s="316">
        <v>0.38800000000000001</v>
      </c>
      <c r="H28" s="108">
        <f t="shared" si="1"/>
        <v>0.378</v>
      </c>
      <c r="I28" s="109">
        <f t="shared" si="2"/>
        <v>0.39800000000000002</v>
      </c>
      <c r="J28" s="109">
        <f t="shared" si="3"/>
        <v>0.36799999999999999</v>
      </c>
      <c r="K28" s="109">
        <f t="shared" si="4"/>
        <v>0.40800000000000003</v>
      </c>
      <c r="L28" s="109">
        <f t="shared" si="5"/>
        <v>0.35799999999999998</v>
      </c>
      <c r="M28" s="109">
        <f t="shared" si="6"/>
        <v>0.41800000000000004</v>
      </c>
      <c r="N28" s="135">
        <f t="shared" si="7"/>
        <v>0</v>
      </c>
      <c r="O28" s="330">
        <f t="shared" si="8"/>
        <v>0</v>
      </c>
      <c r="P28" s="137">
        <f t="shared" si="9"/>
        <v>0</v>
      </c>
      <c r="Q28" s="336">
        <f t="shared" si="0"/>
        <v>0</v>
      </c>
      <c r="R28" s="202"/>
      <c r="S28" s="202"/>
      <c r="T28" s="202"/>
      <c r="U28" s="202"/>
      <c r="V28" s="202"/>
      <c r="W28" s="211" t="s">
        <v>326</v>
      </c>
      <c r="X28" s="300"/>
      <c r="Y28" s="300"/>
      <c r="Z28" s="305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</row>
    <row r="29" spans="1:55" s="262" customFormat="1" ht="14.25" customHeight="1" thickBot="1">
      <c r="A29" s="202"/>
      <c r="B29" s="100" t="s">
        <v>187</v>
      </c>
      <c r="C29" s="118">
        <v>17</v>
      </c>
      <c r="D29" s="118">
        <v>120</v>
      </c>
      <c r="E29" s="119">
        <v>7.5</v>
      </c>
      <c r="F29" s="310"/>
      <c r="G29" s="317">
        <v>0.36099999999999999</v>
      </c>
      <c r="H29" s="105">
        <f t="shared" si="1"/>
        <v>0.35099999999999998</v>
      </c>
      <c r="I29" s="106">
        <f t="shared" si="2"/>
        <v>0.371</v>
      </c>
      <c r="J29" s="106">
        <f t="shared" si="3"/>
        <v>0.34099999999999997</v>
      </c>
      <c r="K29" s="106">
        <f t="shared" si="4"/>
        <v>0.38100000000000001</v>
      </c>
      <c r="L29" s="106">
        <f t="shared" si="5"/>
        <v>0.33099999999999996</v>
      </c>
      <c r="M29" s="106">
        <f t="shared" si="6"/>
        <v>0.39100000000000001</v>
      </c>
      <c r="N29" s="135">
        <f t="shared" si="7"/>
        <v>0</v>
      </c>
      <c r="O29" s="330">
        <f t="shared" si="8"/>
        <v>0</v>
      </c>
      <c r="P29" s="137">
        <f t="shared" si="9"/>
        <v>0</v>
      </c>
      <c r="Q29" s="336">
        <f t="shared" si="0"/>
        <v>0</v>
      </c>
      <c r="R29" s="202"/>
      <c r="S29" s="202"/>
      <c r="T29" s="202"/>
      <c r="U29" s="202"/>
      <c r="V29" s="202"/>
      <c r="W29" s="212" t="s">
        <v>327</v>
      </c>
      <c r="X29" s="306"/>
      <c r="Y29" s="306"/>
      <c r="Z29" s="307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</row>
    <row r="30" spans="1:55" s="262" customFormat="1" ht="14.25" customHeight="1" thickBot="1">
      <c r="A30" s="202"/>
      <c r="B30" s="99" t="s">
        <v>187</v>
      </c>
      <c r="C30" s="121">
        <v>18</v>
      </c>
      <c r="D30" s="121">
        <v>120</v>
      </c>
      <c r="E30" s="122">
        <v>7.5</v>
      </c>
      <c r="F30" s="310"/>
      <c r="G30" s="316">
        <v>0.35</v>
      </c>
      <c r="H30" s="108">
        <f t="shared" si="1"/>
        <v>0.33999999999999997</v>
      </c>
      <c r="I30" s="109">
        <f t="shared" si="2"/>
        <v>0.36</v>
      </c>
      <c r="J30" s="109">
        <f t="shared" si="3"/>
        <v>0.32999999999999996</v>
      </c>
      <c r="K30" s="109">
        <f t="shared" si="4"/>
        <v>0.37</v>
      </c>
      <c r="L30" s="109">
        <f t="shared" si="5"/>
        <v>0.31999999999999995</v>
      </c>
      <c r="M30" s="109">
        <f t="shared" si="6"/>
        <v>0.38</v>
      </c>
      <c r="N30" s="135">
        <f t="shared" si="7"/>
        <v>0</v>
      </c>
      <c r="O30" s="330">
        <f t="shared" si="8"/>
        <v>0</v>
      </c>
      <c r="P30" s="137">
        <f t="shared" si="9"/>
        <v>0</v>
      </c>
      <c r="Q30" s="336">
        <f t="shared" si="0"/>
        <v>0</v>
      </c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</row>
    <row r="31" spans="1:55" s="262" customFormat="1" ht="14.25" customHeight="1">
      <c r="A31" s="202"/>
      <c r="B31" s="100" t="s">
        <v>187</v>
      </c>
      <c r="C31" s="118">
        <v>19</v>
      </c>
      <c r="D31" s="118">
        <v>120</v>
      </c>
      <c r="E31" s="119">
        <v>7.5</v>
      </c>
      <c r="F31" s="310"/>
      <c r="G31" s="317">
        <v>0.35499999999999998</v>
      </c>
      <c r="H31" s="105">
        <f t="shared" si="1"/>
        <v>0.34499999999999997</v>
      </c>
      <c r="I31" s="106">
        <f t="shared" si="2"/>
        <v>0.36499999999999999</v>
      </c>
      <c r="J31" s="106">
        <f t="shared" si="3"/>
        <v>0.33499999999999996</v>
      </c>
      <c r="K31" s="106">
        <f t="shared" si="4"/>
        <v>0.375</v>
      </c>
      <c r="L31" s="106">
        <f t="shared" si="5"/>
        <v>0.32499999999999996</v>
      </c>
      <c r="M31" s="106">
        <f t="shared" si="6"/>
        <v>0.38500000000000001</v>
      </c>
      <c r="N31" s="135">
        <f t="shared" si="7"/>
        <v>0</v>
      </c>
      <c r="O31" s="330">
        <f t="shared" si="8"/>
        <v>0</v>
      </c>
      <c r="P31" s="137">
        <f t="shared" si="9"/>
        <v>0</v>
      </c>
      <c r="Q31" s="336">
        <f t="shared" si="0"/>
        <v>0</v>
      </c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</row>
    <row r="32" spans="1:55" s="262" customFormat="1" ht="14.25" customHeight="1" thickBot="1">
      <c r="A32" s="202"/>
      <c r="B32" s="99" t="s">
        <v>187</v>
      </c>
      <c r="C32" s="121">
        <v>20</v>
      </c>
      <c r="D32" s="121">
        <v>120</v>
      </c>
      <c r="E32" s="122">
        <v>7.5</v>
      </c>
      <c r="F32" s="309"/>
      <c r="G32" s="316">
        <v>0.34899999999999998</v>
      </c>
      <c r="H32" s="108">
        <f t="shared" si="1"/>
        <v>0.33899999999999997</v>
      </c>
      <c r="I32" s="109">
        <f t="shared" si="2"/>
        <v>0.35899999999999999</v>
      </c>
      <c r="J32" s="109">
        <f t="shared" si="3"/>
        <v>0.32899999999999996</v>
      </c>
      <c r="K32" s="109">
        <f t="shared" si="4"/>
        <v>0.36899999999999999</v>
      </c>
      <c r="L32" s="109">
        <f t="shared" si="5"/>
        <v>0.31899999999999995</v>
      </c>
      <c r="M32" s="109">
        <f t="shared" si="6"/>
        <v>0.379</v>
      </c>
      <c r="N32" s="135">
        <f t="shared" si="7"/>
        <v>0</v>
      </c>
      <c r="O32" s="330">
        <f t="shared" si="8"/>
        <v>0</v>
      </c>
      <c r="P32" s="137">
        <f t="shared" si="9"/>
        <v>0</v>
      </c>
      <c r="Q32" s="336">
        <f t="shared" si="0"/>
        <v>0</v>
      </c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</row>
    <row r="33" spans="1:55" s="262" customFormat="1" ht="14.25" customHeight="1">
      <c r="A33" s="202"/>
      <c r="B33" s="100" t="s">
        <v>187</v>
      </c>
      <c r="C33" s="118">
        <v>21</v>
      </c>
      <c r="D33" s="118">
        <v>160</v>
      </c>
      <c r="E33" s="119">
        <v>7.5</v>
      </c>
      <c r="F33" s="309"/>
      <c r="G33" s="317">
        <v>0.36099999999999999</v>
      </c>
      <c r="H33" s="105">
        <f t="shared" si="1"/>
        <v>0.35099999999999998</v>
      </c>
      <c r="I33" s="106">
        <f t="shared" si="2"/>
        <v>0.371</v>
      </c>
      <c r="J33" s="106">
        <f t="shared" si="3"/>
        <v>0.34099999999999997</v>
      </c>
      <c r="K33" s="106">
        <f t="shared" si="4"/>
        <v>0.38100000000000001</v>
      </c>
      <c r="L33" s="106">
        <f t="shared" si="5"/>
        <v>0.33099999999999996</v>
      </c>
      <c r="M33" s="106">
        <f t="shared" si="6"/>
        <v>0.39100000000000001</v>
      </c>
      <c r="N33" s="135">
        <f t="shared" si="7"/>
        <v>0</v>
      </c>
      <c r="O33" s="330">
        <f t="shared" si="8"/>
        <v>0</v>
      </c>
      <c r="P33" s="137">
        <f t="shared" si="9"/>
        <v>0</v>
      </c>
      <c r="Q33" s="336">
        <f t="shared" si="0"/>
        <v>0</v>
      </c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</row>
    <row r="34" spans="1:55" s="262" customFormat="1" ht="14.25" customHeight="1" thickBot="1">
      <c r="A34" s="202"/>
      <c r="B34" s="99" t="s">
        <v>187</v>
      </c>
      <c r="C34" s="121">
        <v>22</v>
      </c>
      <c r="D34" s="121">
        <v>160</v>
      </c>
      <c r="E34" s="122">
        <v>7.5</v>
      </c>
      <c r="F34" s="309"/>
      <c r="G34" s="316">
        <v>0.36199999999999999</v>
      </c>
      <c r="H34" s="108">
        <f t="shared" si="1"/>
        <v>0.35199999999999998</v>
      </c>
      <c r="I34" s="109">
        <f t="shared" si="2"/>
        <v>0.372</v>
      </c>
      <c r="J34" s="109">
        <f t="shared" si="3"/>
        <v>0.34199999999999997</v>
      </c>
      <c r="K34" s="109">
        <f t="shared" si="4"/>
        <v>0.38200000000000001</v>
      </c>
      <c r="L34" s="109">
        <f t="shared" si="5"/>
        <v>0.33199999999999996</v>
      </c>
      <c r="M34" s="109">
        <f t="shared" si="6"/>
        <v>0.39200000000000002</v>
      </c>
      <c r="N34" s="135">
        <f t="shared" si="7"/>
        <v>0</v>
      </c>
      <c r="O34" s="330">
        <f t="shared" si="8"/>
        <v>0</v>
      </c>
      <c r="P34" s="137">
        <f t="shared" si="9"/>
        <v>0</v>
      </c>
      <c r="Q34" s="336">
        <f t="shared" si="0"/>
        <v>0</v>
      </c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</row>
    <row r="35" spans="1:55" s="262" customFormat="1" ht="14.25" customHeight="1">
      <c r="A35" s="202"/>
      <c r="B35" s="100" t="s">
        <v>187</v>
      </c>
      <c r="C35" s="118">
        <v>23</v>
      </c>
      <c r="D35" s="118">
        <v>160</v>
      </c>
      <c r="E35" s="119">
        <v>7.5</v>
      </c>
      <c r="F35" s="309"/>
      <c r="G35" s="317">
        <v>0.378</v>
      </c>
      <c r="H35" s="105">
        <f t="shared" si="1"/>
        <v>0.36799999999999999</v>
      </c>
      <c r="I35" s="106">
        <f t="shared" si="2"/>
        <v>0.38800000000000001</v>
      </c>
      <c r="J35" s="106">
        <f t="shared" si="3"/>
        <v>0.35799999999999998</v>
      </c>
      <c r="K35" s="106">
        <f t="shared" si="4"/>
        <v>0.39800000000000002</v>
      </c>
      <c r="L35" s="106">
        <f t="shared" si="5"/>
        <v>0.34799999999999998</v>
      </c>
      <c r="M35" s="106">
        <f t="shared" si="6"/>
        <v>0.40800000000000003</v>
      </c>
      <c r="N35" s="135">
        <f t="shared" si="7"/>
        <v>0</v>
      </c>
      <c r="O35" s="330">
        <f t="shared" si="8"/>
        <v>0</v>
      </c>
      <c r="P35" s="137">
        <f t="shared" si="9"/>
        <v>0</v>
      </c>
      <c r="Q35" s="336">
        <f t="shared" si="0"/>
        <v>0</v>
      </c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</row>
    <row r="36" spans="1:55" ht="14.25" customHeight="1" thickBot="1">
      <c r="A36" s="202"/>
      <c r="B36" s="99" t="s">
        <v>187</v>
      </c>
      <c r="C36" s="121">
        <v>24</v>
      </c>
      <c r="D36" s="121">
        <v>160</v>
      </c>
      <c r="E36" s="122">
        <v>7.5</v>
      </c>
      <c r="F36" s="309"/>
      <c r="G36" s="316">
        <v>0.377</v>
      </c>
      <c r="H36" s="108">
        <f t="shared" si="1"/>
        <v>0.36699999999999999</v>
      </c>
      <c r="I36" s="109">
        <f t="shared" si="2"/>
        <v>0.38700000000000001</v>
      </c>
      <c r="J36" s="109">
        <f t="shared" si="3"/>
        <v>0.35699999999999998</v>
      </c>
      <c r="K36" s="109">
        <f t="shared" si="4"/>
        <v>0.39700000000000002</v>
      </c>
      <c r="L36" s="109">
        <f t="shared" si="5"/>
        <v>0.34699999999999998</v>
      </c>
      <c r="M36" s="109">
        <f t="shared" si="6"/>
        <v>0.40700000000000003</v>
      </c>
      <c r="N36" s="135">
        <f t="shared" si="7"/>
        <v>0</v>
      </c>
      <c r="O36" s="330">
        <f t="shared" si="8"/>
        <v>0</v>
      </c>
      <c r="P36" s="137">
        <f t="shared" si="9"/>
        <v>0</v>
      </c>
      <c r="Q36" s="336">
        <f t="shared" si="0"/>
        <v>0</v>
      </c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</row>
    <row r="37" spans="1:55" ht="14.25" customHeight="1">
      <c r="A37" s="202"/>
      <c r="B37" s="100" t="s">
        <v>187</v>
      </c>
      <c r="C37" s="118">
        <v>25</v>
      </c>
      <c r="D37" s="118">
        <v>160</v>
      </c>
      <c r="E37" s="119">
        <v>7.5</v>
      </c>
      <c r="F37" s="309"/>
      <c r="G37" s="317">
        <v>0.38500000000000001</v>
      </c>
      <c r="H37" s="105">
        <f t="shared" si="1"/>
        <v>0.375</v>
      </c>
      <c r="I37" s="106">
        <f t="shared" si="2"/>
        <v>0.39500000000000002</v>
      </c>
      <c r="J37" s="106">
        <f t="shared" si="3"/>
        <v>0.36499999999999999</v>
      </c>
      <c r="K37" s="106">
        <f t="shared" si="4"/>
        <v>0.40500000000000003</v>
      </c>
      <c r="L37" s="106">
        <f t="shared" si="5"/>
        <v>0.35499999999999998</v>
      </c>
      <c r="M37" s="106">
        <f t="shared" si="6"/>
        <v>0.41500000000000004</v>
      </c>
      <c r="N37" s="135">
        <f t="shared" si="7"/>
        <v>0</v>
      </c>
      <c r="O37" s="330">
        <f t="shared" si="8"/>
        <v>0</v>
      </c>
      <c r="P37" s="137">
        <f t="shared" si="9"/>
        <v>0</v>
      </c>
      <c r="Q37" s="336">
        <f t="shared" si="0"/>
        <v>0</v>
      </c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</row>
    <row r="38" spans="1:55" ht="14.25" customHeight="1" thickBot="1">
      <c r="A38" s="202"/>
      <c r="B38" s="99" t="s">
        <v>187</v>
      </c>
      <c r="C38" s="121">
        <v>26</v>
      </c>
      <c r="D38" s="121">
        <v>160</v>
      </c>
      <c r="E38" s="122">
        <v>7.5</v>
      </c>
      <c r="F38" s="309"/>
      <c r="G38" s="316">
        <v>0.377</v>
      </c>
      <c r="H38" s="108">
        <f t="shared" si="1"/>
        <v>0.36699999999999999</v>
      </c>
      <c r="I38" s="109">
        <f t="shared" si="2"/>
        <v>0.38700000000000001</v>
      </c>
      <c r="J38" s="109">
        <f t="shared" si="3"/>
        <v>0.35699999999999998</v>
      </c>
      <c r="K38" s="109">
        <f t="shared" si="4"/>
        <v>0.39700000000000002</v>
      </c>
      <c r="L38" s="109">
        <f t="shared" si="5"/>
        <v>0.34699999999999998</v>
      </c>
      <c r="M38" s="109">
        <f t="shared" si="6"/>
        <v>0.40700000000000003</v>
      </c>
      <c r="N38" s="135">
        <f t="shared" si="7"/>
        <v>0</v>
      </c>
      <c r="O38" s="330">
        <f t="shared" si="8"/>
        <v>0</v>
      </c>
      <c r="P38" s="137">
        <f t="shared" si="9"/>
        <v>0</v>
      </c>
      <c r="Q38" s="336">
        <f t="shared" si="0"/>
        <v>0</v>
      </c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</row>
    <row r="39" spans="1:55" ht="14.25" customHeight="1">
      <c r="A39" s="202"/>
      <c r="B39" s="100" t="s">
        <v>187</v>
      </c>
      <c r="C39" s="118">
        <v>27</v>
      </c>
      <c r="D39" s="118">
        <v>160</v>
      </c>
      <c r="E39" s="119">
        <v>7.5</v>
      </c>
      <c r="F39" s="309"/>
      <c r="G39" s="317">
        <v>0.35899999999999999</v>
      </c>
      <c r="H39" s="105">
        <f t="shared" si="1"/>
        <v>0.34899999999999998</v>
      </c>
      <c r="I39" s="106">
        <f t="shared" si="2"/>
        <v>0.36899999999999999</v>
      </c>
      <c r="J39" s="106">
        <f t="shared" si="3"/>
        <v>0.33899999999999997</v>
      </c>
      <c r="K39" s="106">
        <f t="shared" si="4"/>
        <v>0.379</v>
      </c>
      <c r="L39" s="106">
        <f t="shared" si="5"/>
        <v>0.32899999999999996</v>
      </c>
      <c r="M39" s="106">
        <f t="shared" si="6"/>
        <v>0.38900000000000001</v>
      </c>
      <c r="N39" s="135">
        <f t="shared" si="7"/>
        <v>0</v>
      </c>
      <c r="O39" s="330">
        <f t="shared" si="8"/>
        <v>0</v>
      </c>
      <c r="P39" s="137">
        <f t="shared" si="9"/>
        <v>0</v>
      </c>
      <c r="Q39" s="336">
        <f t="shared" si="0"/>
        <v>0</v>
      </c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</row>
    <row r="40" spans="1:55" ht="14.25" customHeight="1" thickBot="1">
      <c r="A40" s="202"/>
      <c r="B40" s="99" t="s">
        <v>187</v>
      </c>
      <c r="C40" s="121">
        <v>28</v>
      </c>
      <c r="D40" s="121">
        <v>160</v>
      </c>
      <c r="E40" s="122">
        <v>7.5</v>
      </c>
      <c r="F40" s="309"/>
      <c r="G40" s="316">
        <v>0.35599999999999998</v>
      </c>
      <c r="H40" s="108">
        <f t="shared" si="1"/>
        <v>0.34599999999999997</v>
      </c>
      <c r="I40" s="109">
        <f t="shared" si="2"/>
        <v>0.36599999999999999</v>
      </c>
      <c r="J40" s="109">
        <f t="shared" si="3"/>
        <v>0.33599999999999997</v>
      </c>
      <c r="K40" s="109">
        <f t="shared" si="4"/>
        <v>0.376</v>
      </c>
      <c r="L40" s="109">
        <f t="shared" si="5"/>
        <v>0.32599999999999996</v>
      </c>
      <c r="M40" s="109">
        <f t="shared" si="6"/>
        <v>0.38600000000000001</v>
      </c>
      <c r="N40" s="135">
        <f t="shared" si="7"/>
        <v>0</v>
      </c>
      <c r="O40" s="330">
        <f t="shared" si="8"/>
        <v>0</v>
      </c>
      <c r="P40" s="137">
        <f t="shared" si="9"/>
        <v>0</v>
      </c>
      <c r="Q40" s="336">
        <f t="shared" si="0"/>
        <v>0</v>
      </c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</row>
    <row r="41" spans="1:55" ht="14.25" customHeight="1">
      <c r="A41" s="202"/>
      <c r="B41" s="100" t="s">
        <v>187</v>
      </c>
      <c r="C41" s="118">
        <v>29</v>
      </c>
      <c r="D41" s="118">
        <v>160</v>
      </c>
      <c r="E41" s="119">
        <v>7.5</v>
      </c>
      <c r="F41" s="309"/>
      <c r="G41" s="317">
        <v>0.35499999999999998</v>
      </c>
      <c r="H41" s="105">
        <f t="shared" si="1"/>
        <v>0.34499999999999997</v>
      </c>
      <c r="I41" s="106">
        <f t="shared" si="2"/>
        <v>0.36499999999999999</v>
      </c>
      <c r="J41" s="106">
        <f t="shared" si="3"/>
        <v>0.33499999999999996</v>
      </c>
      <c r="K41" s="106">
        <f t="shared" si="4"/>
        <v>0.375</v>
      </c>
      <c r="L41" s="106">
        <f t="shared" si="5"/>
        <v>0.32499999999999996</v>
      </c>
      <c r="M41" s="106">
        <f t="shared" si="6"/>
        <v>0.38500000000000001</v>
      </c>
      <c r="N41" s="135">
        <f t="shared" si="7"/>
        <v>0</v>
      </c>
      <c r="O41" s="330">
        <f t="shared" si="8"/>
        <v>0</v>
      </c>
      <c r="P41" s="137">
        <f t="shared" si="9"/>
        <v>0</v>
      </c>
      <c r="Q41" s="336">
        <f t="shared" si="0"/>
        <v>0</v>
      </c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</row>
    <row r="42" spans="1:55" ht="14.25" customHeight="1" thickBot="1">
      <c r="A42" s="202"/>
      <c r="B42" s="99" t="s">
        <v>187</v>
      </c>
      <c r="C42" s="121">
        <v>30</v>
      </c>
      <c r="D42" s="121">
        <v>160</v>
      </c>
      <c r="E42" s="122">
        <v>7.5</v>
      </c>
      <c r="F42" s="310"/>
      <c r="G42" s="316">
        <v>0.35199999999999998</v>
      </c>
      <c r="H42" s="108">
        <f t="shared" si="1"/>
        <v>0.34199999999999997</v>
      </c>
      <c r="I42" s="109">
        <f t="shared" si="2"/>
        <v>0.36199999999999999</v>
      </c>
      <c r="J42" s="109">
        <f t="shared" si="3"/>
        <v>0.33199999999999996</v>
      </c>
      <c r="K42" s="109">
        <f t="shared" si="4"/>
        <v>0.372</v>
      </c>
      <c r="L42" s="109">
        <f t="shared" si="5"/>
        <v>0.32199999999999995</v>
      </c>
      <c r="M42" s="109">
        <f t="shared" si="6"/>
        <v>0.38200000000000001</v>
      </c>
      <c r="N42" s="135">
        <f t="shared" si="7"/>
        <v>0</v>
      </c>
      <c r="O42" s="330">
        <f t="shared" si="8"/>
        <v>0</v>
      </c>
      <c r="P42" s="137">
        <f t="shared" si="9"/>
        <v>0</v>
      </c>
      <c r="Q42" s="336">
        <f t="shared" si="0"/>
        <v>0</v>
      </c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</row>
    <row r="43" spans="1:55" ht="14.25" customHeight="1">
      <c r="A43" s="202"/>
      <c r="B43" s="100" t="s">
        <v>187</v>
      </c>
      <c r="C43" s="118">
        <v>31</v>
      </c>
      <c r="D43" s="118">
        <v>200</v>
      </c>
      <c r="E43" s="119">
        <v>7.5</v>
      </c>
      <c r="F43" s="310"/>
      <c r="G43" s="317">
        <v>0.38700000000000001</v>
      </c>
      <c r="H43" s="105">
        <f t="shared" si="1"/>
        <v>0.377</v>
      </c>
      <c r="I43" s="106">
        <f t="shared" si="2"/>
        <v>0.39700000000000002</v>
      </c>
      <c r="J43" s="106">
        <f t="shared" si="3"/>
        <v>0.36699999999999999</v>
      </c>
      <c r="K43" s="106">
        <f t="shared" si="4"/>
        <v>0.40700000000000003</v>
      </c>
      <c r="L43" s="106">
        <f t="shared" si="5"/>
        <v>0.35699999999999998</v>
      </c>
      <c r="M43" s="106">
        <f t="shared" si="6"/>
        <v>0.41700000000000004</v>
      </c>
      <c r="N43" s="135">
        <f t="shared" si="7"/>
        <v>0</v>
      </c>
      <c r="O43" s="330">
        <f t="shared" si="8"/>
        <v>0</v>
      </c>
      <c r="P43" s="137">
        <f t="shared" si="9"/>
        <v>0</v>
      </c>
      <c r="Q43" s="336">
        <f t="shared" si="0"/>
        <v>0</v>
      </c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</row>
    <row r="44" spans="1:55" ht="14.25" customHeight="1" thickBot="1">
      <c r="A44" s="202"/>
      <c r="B44" s="99" t="s">
        <v>187</v>
      </c>
      <c r="C44" s="121">
        <v>32</v>
      </c>
      <c r="D44" s="121">
        <v>200</v>
      </c>
      <c r="E44" s="122">
        <v>7.5</v>
      </c>
      <c r="F44" s="310"/>
      <c r="G44" s="316">
        <v>0.38900000000000001</v>
      </c>
      <c r="H44" s="108">
        <f t="shared" si="1"/>
        <v>0.379</v>
      </c>
      <c r="I44" s="109">
        <f t="shared" si="2"/>
        <v>0.39900000000000002</v>
      </c>
      <c r="J44" s="109">
        <f t="shared" si="3"/>
        <v>0.36899999999999999</v>
      </c>
      <c r="K44" s="109">
        <f t="shared" si="4"/>
        <v>0.40900000000000003</v>
      </c>
      <c r="L44" s="109">
        <f t="shared" si="5"/>
        <v>0.35899999999999999</v>
      </c>
      <c r="M44" s="109">
        <f t="shared" si="6"/>
        <v>0.41900000000000004</v>
      </c>
      <c r="N44" s="135">
        <f t="shared" si="7"/>
        <v>0</v>
      </c>
      <c r="O44" s="330">
        <f t="shared" si="8"/>
        <v>0</v>
      </c>
      <c r="P44" s="137">
        <f t="shared" si="9"/>
        <v>0</v>
      </c>
      <c r="Q44" s="336">
        <f t="shared" si="0"/>
        <v>0</v>
      </c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</row>
    <row r="45" spans="1:55" ht="14.25" customHeight="1">
      <c r="A45" s="202"/>
      <c r="B45" s="100" t="s">
        <v>187</v>
      </c>
      <c r="C45" s="118">
        <v>33</v>
      </c>
      <c r="D45" s="118">
        <v>200</v>
      </c>
      <c r="E45" s="119">
        <v>7.5</v>
      </c>
      <c r="F45" s="310"/>
      <c r="G45" s="317">
        <v>0.38700000000000001</v>
      </c>
      <c r="H45" s="105">
        <f t="shared" si="1"/>
        <v>0.377</v>
      </c>
      <c r="I45" s="106">
        <f t="shared" si="2"/>
        <v>0.39700000000000002</v>
      </c>
      <c r="J45" s="106">
        <f t="shared" si="3"/>
        <v>0.36699999999999999</v>
      </c>
      <c r="K45" s="106">
        <f t="shared" si="4"/>
        <v>0.40700000000000003</v>
      </c>
      <c r="L45" s="106">
        <f t="shared" si="5"/>
        <v>0.35699999999999998</v>
      </c>
      <c r="M45" s="106">
        <f t="shared" si="6"/>
        <v>0.41700000000000004</v>
      </c>
      <c r="N45" s="135">
        <f t="shared" si="7"/>
        <v>0</v>
      </c>
      <c r="O45" s="330">
        <f t="shared" si="8"/>
        <v>0</v>
      </c>
      <c r="P45" s="137">
        <f t="shared" si="9"/>
        <v>0</v>
      </c>
      <c r="Q45" s="336">
        <f t="shared" si="0"/>
        <v>0</v>
      </c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</row>
    <row r="46" spans="1:55" ht="14.25" customHeight="1" thickBot="1">
      <c r="A46" s="202"/>
      <c r="B46" s="99" t="s">
        <v>187</v>
      </c>
      <c r="C46" s="121">
        <v>34</v>
      </c>
      <c r="D46" s="121">
        <v>200</v>
      </c>
      <c r="E46" s="122">
        <v>7.5</v>
      </c>
      <c r="F46" s="310"/>
      <c r="G46" s="316">
        <v>0.38900000000000001</v>
      </c>
      <c r="H46" s="108">
        <f t="shared" si="1"/>
        <v>0.379</v>
      </c>
      <c r="I46" s="109">
        <f t="shared" si="2"/>
        <v>0.39900000000000002</v>
      </c>
      <c r="J46" s="109">
        <f t="shared" si="3"/>
        <v>0.36899999999999999</v>
      </c>
      <c r="K46" s="109">
        <f t="shared" si="4"/>
        <v>0.40900000000000003</v>
      </c>
      <c r="L46" s="109">
        <f t="shared" si="5"/>
        <v>0.35899999999999999</v>
      </c>
      <c r="M46" s="109">
        <f t="shared" si="6"/>
        <v>0.41900000000000004</v>
      </c>
      <c r="N46" s="135">
        <f t="shared" si="7"/>
        <v>0</v>
      </c>
      <c r="O46" s="330">
        <f t="shared" si="8"/>
        <v>0</v>
      </c>
      <c r="P46" s="137">
        <f t="shared" si="9"/>
        <v>0</v>
      </c>
      <c r="Q46" s="336">
        <f t="shared" si="0"/>
        <v>0</v>
      </c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</row>
    <row r="47" spans="1:55" ht="14.25" customHeight="1">
      <c r="A47" s="202"/>
      <c r="B47" s="100" t="s">
        <v>187</v>
      </c>
      <c r="C47" s="118">
        <v>35</v>
      </c>
      <c r="D47" s="118">
        <v>200</v>
      </c>
      <c r="E47" s="119">
        <v>7.5</v>
      </c>
      <c r="F47" s="309"/>
      <c r="G47" s="317">
        <v>0.38600000000000001</v>
      </c>
      <c r="H47" s="105">
        <f t="shared" si="1"/>
        <v>0.376</v>
      </c>
      <c r="I47" s="106">
        <f t="shared" si="2"/>
        <v>0.39600000000000002</v>
      </c>
      <c r="J47" s="106">
        <f t="shared" si="3"/>
        <v>0.36599999999999999</v>
      </c>
      <c r="K47" s="106">
        <f t="shared" si="4"/>
        <v>0.40600000000000003</v>
      </c>
      <c r="L47" s="106">
        <f t="shared" si="5"/>
        <v>0.35599999999999998</v>
      </c>
      <c r="M47" s="106">
        <f t="shared" si="6"/>
        <v>0.41600000000000004</v>
      </c>
      <c r="N47" s="135">
        <f t="shared" si="7"/>
        <v>0</v>
      </c>
      <c r="O47" s="330">
        <f t="shared" si="8"/>
        <v>0</v>
      </c>
      <c r="P47" s="137">
        <f t="shared" si="9"/>
        <v>0</v>
      </c>
      <c r="Q47" s="336">
        <f t="shared" si="0"/>
        <v>0</v>
      </c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</row>
    <row r="48" spans="1:55" ht="14.25" customHeight="1" thickBot="1">
      <c r="A48" s="202"/>
      <c r="B48" s="99" t="s">
        <v>187</v>
      </c>
      <c r="C48" s="121">
        <v>36</v>
      </c>
      <c r="D48" s="121">
        <v>200</v>
      </c>
      <c r="E48" s="122">
        <v>7.5</v>
      </c>
      <c r="F48" s="309"/>
      <c r="G48" s="316">
        <v>0.35499999999999998</v>
      </c>
      <c r="H48" s="108">
        <f t="shared" si="1"/>
        <v>0.34499999999999997</v>
      </c>
      <c r="I48" s="109">
        <f t="shared" si="2"/>
        <v>0.36499999999999999</v>
      </c>
      <c r="J48" s="109">
        <f t="shared" si="3"/>
        <v>0.33499999999999996</v>
      </c>
      <c r="K48" s="109">
        <f t="shared" si="4"/>
        <v>0.375</v>
      </c>
      <c r="L48" s="109">
        <f t="shared" si="5"/>
        <v>0.32499999999999996</v>
      </c>
      <c r="M48" s="109">
        <f t="shared" si="6"/>
        <v>0.38500000000000001</v>
      </c>
      <c r="N48" s="135">
        <f t="shared" si="7"/>
        <v>0</v>
      </c>
      <c r="O48" s="330">
        <f t="shared" si="8"/>
        <v>0</v>
      </c>
      <c r="P48" s="137">
        <f t="shared" si="9"/>
        <v>0</v>
      </c>
      <c r="Q48" s="336">
        <f t="shared" si="0"/>
        <v>0</v>
      </c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</row>
    <row r="49" spans="1:55" ht="14.25" customHeight="1">
      <c r="A49" s="202"/>
      <c r="B49" s="100" t="s">
        <v>187</v>
      </c>
      <c r="C49" s="118">
        <v>37</v>
      </c>
      <c r="D49" s="118">
        <v>200</v>
      </c>
      <c r="E49" s="119">
        <v>7.5</v>
      </c>
      <c r="F49" s="309"/>
      <c r="G49" s="317">
        <v>0.35399999999999998</v>
      </c>
      <c r="H49" s="105">
        <f t="shared" si="1"/>
        <v>0.34399999999999997</v>
      </c>
      <c r="I49" s="106">
        <f t="shared" si="2"/>
        <v>0.36399999999999999</v>
      </c>
      <c r="J49" s="106">
        <f t="shared" si="3"/>
        <v>0.33399999999999996</v>
      </c>
      <c r="K49" s="106">
        <f t="shared" si="4"/>
        <v>0.374</v>
      </c>
      <c r="L49" s="106">
        <f t="shared" si="5"/>
        <v>0.32399999999999995</v>
      </c>
      <c r="M49" s="106">
        <f t="shared" si="6"/>
        <v>0.38400000000000001</v>
      </c>
      <c r="N49" s="135">
        <f t="shared" si="7"/>
        <v>0</v>
      </c>
      <c r="O49" s="330">
        <f t="shared" si="8"/>
        <v>0</v>
      </c>
      <c r="P49" s="137">
        <f t="shared" si="9"/>
        <v>0</v>
      </c>
      <c r="Q49" s="336">
        <f t="shared" si="0"/>
        <v>0</v>
      </c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</row>
    <row r="50" spans="1:55" ht="14.25" customHeight="1" thickBot="1">
      <c r="A50" s="202"/>
      <c r="B50" s="99" t="s">
        <v>187</v>
      </c>
      <c r="C50" s="121">
        <v>38</v>
      </c>
      <c r="D50" s="121">
        <v>200</v>
      </c>
      <c r="E50" s="122">
        <v>7.5</v>
      </c>
      <c r="F50" s="309"/>
      <c r="G50" s="316">
        <v>0.35799999999999998</v>
      </c>
      <c r="H50" s="108">
        <f t="shared" si="1"/>
        <v>0.34799999999999998</v>
      </c>
      <c r="I50" s="109">
        <f t="shared" si="2"/>
        <v>0.36799999999999999</v>
      </c>
      <c r="J50" s="109">
        <f t="shared" si="3"/>
        <v>0.33799999999999997</v>
      </c>
      <c r="K50" s="109">
        <f t="shared" si="4"/>
        <v>0.378</v>
      </c>
      <c r="L50" s="109">
        <f t="shared" si="5"/>
        <v>0.32799999999999996</v>
      </c>
      <c r="M50" s="109">
        <f t="shared" si="6"/>
        <v>0.38800000000000001</v>
      </c>
      <c r="N50" s="135">
        <f t="shared" si="7"/>
        <v>0</v>
      </c>
      <c r="O50" s="330">
        <f t="shared" si="8"/>
        <v>0</v>
      </c>
      <c r="P50" s="137">
        <f t="shared" si="9"/>
        <v>0</v>
      </c>
      <c r="Q50" s="336">
        <f t="shared" si="0"/>
        <v>0</v>
      </c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</row>
    <row r="51" spans="1:55" ht="14.25" customHeight="1">
      <c r="A51" s="202"/>
      <c r="B51" s="100" t="s">
        <v>187</v>
      </c>
      <c r="C51" s="118">
        <v>39</v>
      </c>
      <c r="D51" s="118">
        <v>200</v>
      </c>
      <c r="E51" s="119">
        <v>7.5</v>
      </c>
      <c r="F51" s="309"/>
      <c r="G51" s="317">
        <v>0.35499999999999998</v>
      </c>
      <c r="H51" s="105">
        <f t="shared" si="1"/>
        <v>0.34499999999999997</v>
      </c>
      <c r="I51" s="106">
        <f t="shared" si="2"/>
        <v>0.36499999999999999</v>
      </c>
      <c r="J51" s="106">
        <f t="shared" si="3"/>
        <v>0.33499999999999996</v>
      </c>
      <c r="K51" s="106">
        <f t="shared" si="4"/>
        <v>0.375</v>
      </c>
      <c r="L51" s="106">
        <f t="shared" si="5"/>
        <v>0.32499999999999996</v>
      </c>
      <c r="M51" s="106">
        <f t="shared" si="6"/>
        <v>0.38500000000000001</v>
      </c>
      <c r="N51" s="135">
        <f t="shared" si="7"/>
        <v>0</v>
      </c>
      <c r="O51" s="330">
        <f t="shared" si="8"/>
        <v>0</v>
      </c>
      <c r="P51" s="137">
        <f t="shared" si="9"/>
        <v>0</v>
      </c>
      <c r="Q51" s="336">
        <f t="shared" si="0"/>
        <v>0</v>
      </c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</row>
    <row r="52" spans="1:55" ht="14.25" customHeight="1" thickBot="1">
      <c r="A52" s="202"/>
      <c r="B52" s="99" t="s">
        <v>187</v>
      </c>
      <c r="C52" s="121">
        <v>40</v>
      </c>
      <c r="D52" s="121">
        <v>200</v>
      </c>
      <c r="E52" s="122">
        <v>7.5</v>
      </c>
      <c r="F52" s="309"/>
      <c r="G52" s="316">
        <v>0.35299999999999998</v>
      </c>
      <c r="H52" s="108">
        <f t="shared" si="1"/>
        <v>0.34299999999999997</v>
      </c>
      <c r="I52" s="109">
        <f t="shared" si="2"/>
        <v>0.36299999999999999</v>
      </c>
      <c r="J52" s="109">
        <f t="shared" si="3"/>
        <v>0.33299999999999996</v>
      </c>
      <c r="K52" s="109">
        <f t="shared" si="4"/>
        <v>0.373</v>
      </c>
      <c r="L52" s="109">
        <f t="shared" si="5"/>
        <v>0.32299999999999995</v>
      </c>
      <c r="M52" s="109">
        <f t="shared" si="6"/>
        <v>0.38300000000000001</v>
      </c>
      <c r="N52" s="135">
        <f t="shared" si="7"/>
        <v>0</v>
      </c>
      <c r="O52" s="330">
        <f t="shared" si="8"/>
        <v>0</v>
      </c>
      <c r="P52" s="137">
        <f t="shared" si="9"/>
        <v>0</v>
      </c>
      <c r="Q52" s="336">
        <f t="shared" si="0"/>
        <v>0</v>
      </c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</row>
    <row r="53" spans="1:55" ht="14.25" customHeight="1">
      <c r="A53" s="202"/>
      <c r="B53" s="100" t="s">
        <v>187</v>
      </c>
      <c r="C53" s="118">
        <v>41</v>
      </c>
      <c r="D53" s="118">
        <v>60</v>
      </c>
      <c r="E53" s="119">
        <v>7.5</v>
      </c>
      <c r="F53" s="309"/>
      <c r="G53" s="317">
        <v>0.40100000000000002</v>
      </c>
      <c r="H53" s="105">
        <f t="shared" si="1"/>
        <v>0.39100000000000001</v>
      </c>
      <c r="I53" s="106">
        <f t="shared" si="2"/>
        <v>0.41100000000000003</v>
      </c>
      <c r="J53" s="106">
        <f t="shared" si="3"/>
        <v>0.38100000000000001</v>
      </c>
      <c r="K53" s="106">
        <f t="shared" si="4"/>
        <v>0.42100000000000004</v>
      </c>
      <c r="L53" s="106">
        <f t="shared" si="5"/>
        <v>0.371</v>
      </c>
      <c r="M53" s="106">
        <f t="shared" si="6"/>
        <v>0.43100000000000005</v>
      </c>
      <c r="N53" s="135">
        <f t="shared" si="7"/>
        <v>0</v>
      </c>
      <c r="O53" s="330">
        <f t="shared" si="8"/>
        <v>0</v>
      </c>
      <c r="P53" s="137">
        <f t="shared" si="9"/>
        <v>0</v>
      </c>
      <c r="Q53" s="336">
        <f t="shared" si="0"/>
        <v>0</v>
      </c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</row>
    <row r="54" spans="1:55" ht="14.25" customHeight="1" thickBot="1">
      <c r="A54" s="202"/>
      <c r="B54" s="99" t="s">
        <v>187</v>
      </c>
      <c r="C54" s="121">
        <v>42</v>
      </c>
      <c r="D54" s="121">
        <v>120</v>
      </c>
      <c r="E54" s="122">
        <v>4</v>
      </c>
      <c r="F54" s="309"/>
      <c r="G54" s="316">
        <v>0.35099999999999998</v>
      </c>
      <c r="H54" s="108">
        <f t="shared" si="1"/>
        <v>0.34099999999999997</v>
      </c>
      <c r="I54" s="109">
        <f t="shared" si="2"/>
        <v>0.36099999999999999</v>
      </c>
      <c r="J54" s="109">
        <f t="shared" si="3"/>
        <v>0.33099999999999996</v>
      </c>
      <c r="K54" s="109">
        <f t="shared" si="4"/>
        <v>0.371</v>
      </c>
      <c r="L54" s="109">
        <f t="shared" si="5"/>
        <v>0.32099999999999995</v>
      </c>
      <c r="M54" s="109">
        <f t="shared" si="6"/>
        <v>0.38100000000000001</v>
      </c>
      <c r="N54" s="135">
        <f t="shared" si="7"/>
        <v>0</v>
      </c>
      <c r="O54" s="330">
        <f t="shared" si="8"/>
        <v>0</v>
      </c>
      <c r="P54" s="137">
        <f t="shared" si="9"/>
        <v>0</v>
      </c>
      <c r="Q54" s="336">
        <f t="shared" si="0"/>
        <v>0</v>
      </c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</row>
    <row r="55" spans="1:55" ht="14.25" customHeight="1">
      <c r="A55" s="202"/>
      <c r="B55" s="100" t="s">
        <v>187</v>
      </c>
      <c r="C55" s="118">
        <v>43</v>
      </c>
      <c r="D55" s="118">
        <v>120</v>
      </c>
      <c r="E55" s="119">
        <v>4</v>
      </c>
      <c r="F55" s="309"/>
      <c r="G55" s="317">
        <v>0.34339999999999998</v>
      </c>
      <c r="H55" s="105">
        <f t="shared" si="1"/>
        <v>0.33339999999999997</v>
      </c>
      <c r="I55" s="106">
        <f t="shared" si="2"/>
        <v>0.35339999999999999</v>
      </c>
      <c r="J55" s="106">
        <f t="shared" si="3"/>
        <v>0.32339999999999997</v>
      </c>
      <c r="K55" s="106">
        <f t="shared" si="4"/>
        <v>0.3634</v>
      </c>
      <c r="L55" s="106">
        <f t="shared" si="5"/>
        <v>0.31340000000000001</v>
      </c>
      <c r="M55" s="106">
        <f t="shared" si="6"/>
        <v>0.37339999999999995</v>
      </c>
      <c r="N55" s="135">
        <f t="shared" si="7"/>
        <v>0</v>
      </c>
      <c r="O55" s="330">
        <f t="shared" si="8"/>
        <v>0</v>
      </c>
      <c r="P55" s="137">
        <f t="shared" si="9"/>
        <v>0</v>
      </c>
      <c r="Q55" s="336">
        <f t="shared" si="0"/>
        <v>0</v>
      </c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</row>
    <row r="56" spans="1:55" ht="14.25" customHeight="1" thickBot="1">
      <c r="A56" s="202"/>
      <c r="B56" s="99" t="s">
        <v>187</v>
      </c>
      <c r="C56" s="121">
        <v>44</v>
      </c>
      <c r="D56" s="121">
        <v>120</v>
      </c>
      <c r="E56" s="122">
        <v>4</v>
      </c>
      <c r="F56" s="309"/>
      <c r="G56" s="316">
        <v>0.34799999999999998</v>
      </c>
      <c r="H56" s="108">
        <f t="shared" si="1"/>
        <v>0.33799999999999997</v>
      </c>
      <c r="I56" s="109">
        <f t="shared" si="2"/>
        <v>0.35799999999999998</v>
      </c>
      <c r="J56" s="109">
        <f t="shared" si="3"/>
        <v>0.32799999999999996</v>
      </c>
      <c r="K56" s="109">
        <f t="shared" si="4"/>
        <v>0.36799999999999999</v>
      </c>
      <c r="L56" s="109">
        <f t="shared" si="5"/>
        <v>0.31799999999999995</v>
      </c>
      <c r="M56" s="109">
        <f t="shared" si="6"/>
        <v>0.378</v>
      </c>
      <c r="N56" s="135">
        <f t="shared" si="7"/>
        <v>0</v>
      </c>
      <c r="O56" s="330">
        <f t="shared" si="8"/>
        <v>0</v>
      </c>
      <c r="P56" s="137">
        <f t="shared" si="9"/>
        <v>0</v>
      </c>
      <c r="Q56" s="336">
        <f t="shared" si="0"/>
        <v>0</v>
      </c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</row>
    <row r="57" spans="1:55" ht="14.25" customHeight="1">
      <c r="A57" s="202"/>
      <c r="B57" s="100" t="s">
        <v>187</v>
      </c>
      <c r="C57" s="118">
        <v>45</v>
      </c>
      <c r="D57" s="118">
        <v>120</v>
      </c>
      <c r="E57" s="119">
        <v>4</v>
      </c>
      <c r="F57" s="309"/>
      <c r="G57" s="317">
        <v>0.34899999999999998</v>
      </c>
      <c r="H57" s="105">
        <f t="shared" si="1"/>
        <v>0.33899999999999997</v>
      </c>
      <c r="I57" s="106">
        <f t="shared" si="2"/>
        <v>0.35899999999999999</v>
      </c>
      <c r="J57" s="106">
        <f t="shared" si="3"/>
        <v>0.32899999999999996</v>
      </c>
      <c r="K57" s="106">
        <f t="shared" si="4"/>
        <v>0.36899999999999999</v>
      </c>
      <c r="L57" s="106">
        <f t="shared" si="5"/>
        <v>0.31899999999999995</v>
      </c>
      <c r="M57" s="106">
        <f t="shared" si="6"/>
        <v>0.379</v>
      </c>
      <c r="N57" s="135">
        <f t="shared" si="7"/>
        <v>0</v>
      </c>
      <c r="O57" s="330">
        <f t="shared" si="8"/>
        <v>0</v>
      </c>
      <c r="P57" s="137">
        <f t="shared" si="9"/>
        <v>0</v>
      </c>
      <c r="Q57" s="336">
        <f t="shared" si="0"/>
        <v>0</v>
      </c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</row>
    <row r="58" spans="1:55" s="280" customFormat="1" ht="14.25" customHeight="1" thickBot="1">
      <c r="A58" s="202"/>
      <c r="B58" s="99" t="s">
        <v>187</v>
      </c>
      <c r="C58" s="121">
        <v>46</v>
      </c>
      <c r="D58" s="121">
        <v>120</v>
      </c>
      <c r="E58" s="122">
        <v>4</v>
      </c>
      <c r="F58" s="309"/>
      <c r="G58" s="316">
        <v>0.35499999999999998</v>
      </c>
      <c r="H58" s="108">
        <f t="shared" si="1"/>
        <v>0.34499999999999997</v>
      </c>
      <c r="I58" s="109">
        <f t="shared" si="2"/>
        <v>0.36499999999999999</v>
      </c>
      <c r="J58" s="109">
        <f t="shared" si="3"/>
        <v>0.33499999999999996</v>
      </c>
      <c r="K58" s="109">
        <f t="shared" si="4"/>
        <v>0.375</v>
      </c>
      <c r="L58" s="109">
        <f t="shared" si="5"/>
        <v>0.32499999999999996</v>
      </c>
      <c r="M58" s="109">
        <f t="shared" si="6"/>
        <v>0.38500000000000001</v>
      </c>
      <c r="N58" s="135">
        <f t="shared" si="7"/>
        <v>0</v>
      </c>
      <c r="O58" s="330">
        <f t="shared" si="8"/>
        <v>0</v>
      </c>
      <c r="P58" s="137">
        <f t="shared" si="9"/>
        <v>0</v>
      </c>
      <c r="Q58" s="336">
        <f t="shared" si="0"/>
        <v>0</v>
      </c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</row>
    <row r="59" spans="1:55" s="280" customFormat="1" ht="14.25" customHeight="1">
      <c r="A59" s="202"/>
      <c r="B59" s="100" t="s">
        <v>187</v>
      </c>
      <c r="C59" s="118">
        <v>47</v>
      </c>
      <c r="D59" s="118">
        <v>120</v>
      </c>
      <c r="E59" s="119">
        <v>4</v>
      </c>
      <c r="F59" s="309"/>
      <c r="G59" s="317">
        <v>0.35699999999999998</v>
      </c>
      <c r="H59" s="105">
        <f t="shared" si="1"/>
        <v>0.34699999999999998</v>
      </c>
      <c r="I59" s="106">
        <f t="shared" si="2"/>
        <v>0.36699999999999999</v>
      </c>
      <c r="J59" s="106">
        <f t="shared" si="3"/>
        <v>0.33699999999999997</v>
      </c>
      <c r="K59" s="106">
        <f t="shared" si="4"/>
        <v>0.377</v>
      </c>
      <c r="L59" s="106">
        <f t="shared" si="5"/>
        <v>0.32699999999999996</v>
      </c>
      <c r="M59" s="106">
        <f t="shared" si="6"/>
        <v>0.38700000000000001</v>
      </c>
      <c r="N59" s="135">
        <f t="shared" si="7"/>
        <v>0</v>
      </c>
      <c r="O59" s="330">
        <f t="shared" si="8"/>
        <v>0</v>
      </c>
      <c r="P59" s="137">
        <f t="shared" si="9"/>
        <v>0</v>
      </c>
      <c r="Q59" s="336">
        <f t="shared" si="0"/>
        <v>0</v>
      </c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</row>
    <row r="60" spans="1:55" ht="14.25" customHeight="1" thickBot="1">
      <c r="A60" s="202"/>
      <c r="B60" s="99" t="s">
        <v>187</v>
      </c>
      <c r="C60" s="121">
        <v>48</v>
      </c>
      <c r="D60" s="121">
        <v>120</v>
      </c>
      <c r="E60" s="122">
        <v>4</v>
      </c>
      <c r="F60" s="309"/>
      <c r="G60" s="316">
        <v>0.35799999999999998</v>
      </c>
      <c r="H60" s="108">
        <f t="shared" si="1"/>
        <v>0.34799999999999998</v>
      </c>
      <c r="I60" s="109">
        <f t="shared" si="2"/>
        <v>0.36799999999999999</v>
      </c>
      <c r="J60" s="109">
        <f t="shared" si="3"/>
        <v>0.33799999999999997</v>
      </c>
      <c r="K60" s="109">
        <f t="shared" si="4"/>
        <v>0.378</v>
      </c>
      <c r="L60" s="109">
        <f t="shared" si="5"/>
        <v>0.32799999999999996</v>
      </c>
      <c r="M60" s="109">
        <f t="shared" si="6"/>
        <v>0.38800000000000001</v>
      </c>
      <c r="N60" s="135">
        <f t="shared" si="7"/>
        <v>0</v>
      </c>
      <c r="O60" s="330">
        <f t="shared" si="8"/>
        <v>0</v>
      </c>
      <c r="P60" s="137">
        <f t="shared" si="9"/>
        <v>0</v>
      </c>
      <c r="Q60" s="336">
        <f t="shared" si="0"/>
        <v>0</v>
      </c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</row>
    <row r="61" spans="1:55" ht="14.25" customHeight="1">
      <c r="A61" s="202"/>
      <c r="B61" s="100" t="s">
        <v>187</v>
      </c>
      <c r="C61" s="118">
        <v>49</v>
      </c>
      <c r="D61" s="118">
        <v>120</v>
      </c>
      <c r="E61" s="119">
        <v>4</v>
      </c>
      <c r="F61" s="309"/>
      <c r="G61" s="317">
        <v>0.36099999999999999</v>
      </c>
      <c r="H61" s="105">
        <f t="shared" si="1"/>
        <v>0.35099999999999998</v>
      </c>
      <c r="I61" s="106">
        <f t="shared" si="2"/>
        <v>0.371</v>
      </c>
      <c r="J61" s="106">
        <f t="shared" si="3"/>
        <v>0.34099999999999997</v>
      </c>
      <c r="K61" s="106">
        <f t="shared" si="4"/>
        <v>0.38100000000000001</v>
      </c>
      <c r="L61" s="106">
        <f t="shared" si="5"/>
        <v>0.33099999999999996</v>
      </c>
      <c r="M61" s="106">
        <f t="shared" si="6"/>
        <v>0.39100000000000001</v>
      </c>
      <c r="N61" s="135">
        <f t="shared" si="7"/>
        <v>0</v>
      </c>
      <c r="O61" s="330">
        <f t="shared" si="8"/>
        <v>0</v>
      </c>
      <c r="P61" s="137">
        <f t="shared" si="9"/>
        <v>0</v>
      </c>
      <c r="Q61" s="336">
        <f t="shared" si="0"/>
        <v>0</v>
      </c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</row>
    <row r="62" spans="1:55" ht="14.25" customHeight="1" thickBot="1">
      <c r="A62" s="202"/>
      <c r="B62" s="99" t="s">
        <v>187</v>
      </c>
      <c r="C62" s="121">
        <v>50</v>
      </c>
      <c r="D62" s="121">
        <v>120</v>
      </c>
      <c r="E62" s="122">
        <v>4</v>
      </c>
      <c r="F62" s="310"/>
      <c r="G62" s="316">
        <v>0.36399999999999999</v>
      </c>
      <c r="H62" s="108">
        <f t="shared" si="1"/>
        <v>0.35399999999999998</v>
      </c>
      <c r="I62" s="109">
        <f t="shared" si="2"/>
        <v>0.374</v>
      </c>
      <c r="J62" s="109">
        <f t="shared" si="3"/>
        <v>0.34399999999999997</v>
      </c>
      <c r="K62" s="109">
        <f t="shared" si="4"/>
        <v>0.38400000000000001</v>
      </c>
      <c r="L62" s="109">
        <f t="shared" si="5"/>
        <v>0.33399999999999996</v>
      </c>
      <c r="M62" s="109">
        <f t="shared" si="6"/>
        <v>0.39400000000000002</v>
      </c>
      <c r="N62" s="135">
        <f t="shared" si="7"/>
        <v>0</v>
      </c>
      <c r="O62" s="330">
        <f t="shared" si="8"/>
        <v>0</v>
      </c>
      <c r="P62" s="137">
        <f t="shared" si="9"/>
        <v>0</v>
      </c>
      <c r="Q62" s="336">
        <f t="shared" si="0"/>
        <v>0</v>
      </c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</row>
    <row r="63" spans="1:55" ht="14.25" customHeight="1">
      <c r="A63" s="202"/>
      <c r="B63" s="100" t="s">
        <v>187</v>
      </c>
      <c r="C63" s="118">
        <v>51</v>
      </c>
      <c r="D63" s="118">
        <v>120</v>
      </c>
      <c r="E63" s="119">
        <v>4</v>
      </c>
      <c r="F63" s="310"/>
      <c r="G63" s="317">
        <v>0.36199999999999999</v>
      </c>
      <c r="H63" s="105">
        <f t="shared" si="1"/>
        <v>0.35199999999999998</v>
      </c>
      <c r="I63" s="106">
        <f t="shared" si="2"/>
        <v>0.372</v>
      </c>
      <c r="J63" s="106">
        <f t="shared" si="3"/>
        <v>0.34199999999999997</v>
      </c>
      <c r="K63" s="106">
        <f t="shared" si="4"/>
        <v>0.38200000000000001</v>
      </c>
      <c r="L63" s="106">
        <f t="shared" si="5"/>
        <v>0.33199999999999996</v>
      </c>
      <c r="M63" s="106">
        <f t="shared" si="6"/>
        <v>0.39200000000000002</v>
      </c>
      <c r="N63" s="135">
        <f t="shared" si="7"/>
        <v>0</v>
      </c>
      <c r="O63" s="330">
        <f t="shared" si="8"/>
        <v>0</v>
      </c>
      <c r="P63" s="137">
        <f t="shared" si="9"/>
        <v>0</v>
      </c>
      <c r="Q63" s="336">
        <f t="shared" si="0"/>
        <v>0</v>
      </c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</row>
    <row r="64" spans="1:55" ht="14.25" customHeight="1" thickBot="1">
      <c r="A64" s="202"/>
      <c r="B64" s="99" t="s">
        <v>187</v>
      </c>
      <c r="C64" s="121">
        <v>52</v>
      </c>
      <c r="D64" s="121">
        <v>120</v>
      </c>
      <c r="E64" s="122">
        <v>4</v>
      </c>
      <c r="F64" s="310"/>
      <c r="G64" s="316">
        <v>0.37</v>
      </c>
      <c r="H64" s="108">
        <f t="shared" si="1"/>
        <v>0.36</v>
      </c>
      <c r="I64" s="109">
        <f t="shared" si="2"/>
        <v>0.38</v>
      </c>
      <c r="J64" s="109">
        <f t="shared" si="3"/>
        <v>0.35</v>
      </c>
      <c r="K64" s="109">
        <f t="shared" si="4"/>
        <v>0.39</v>
      </c>
      <c r="L64" s="109">
        <f t="shared" si="5"/>
        <v>0.33999999999999997</v>
      </c>
      <c r="M64" s="109">
        <f t="shared" si="6"/>
        <v>0.4</v>
      </c>
      <c r="N64" s="135">
        <f t="shared" si="7"/>
        <v>0</v>
      </c>
      <c r="O64" s="330">
        <f t="shared" si="8"/>
        <v>0</v>
      </c>
      <c r="P64" s="137">
        <f t="shared" si="9"/>
        <v>0</v>
      </c>
      <c r="Q64" s="336">
        <f t="shared" si="0"/>
        <v>0</v>
      </c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</row>
    <row r="65" spans="1:55" ht="14.25" customHeight="1">
      <c r="A65" s="202"/>
      <c r="B65" s="100" t="s">
        <v>187</v>
      </c>
      <c r="C65" s="118">
        <v>53</v>
      </c>
      <c r="D65" s="118">
        <v>120</v>
      </c>
      <c r="E65" s="119">
        <v>4</v>
      </c>
      <c r="F65" s="310"/>
      <c r="G65" s="317">
        <v>0.37</v>
      </c>
      <c r="H65" s="105">
        <f t="shared" si="1"/>
        <v>0.36</v>
      </c>
      <c r="I65" s="106">
        <f t="shared" si="2"/>
        <v>0.38</v>
      </c>
      <c r="J65" s="106">
        <f t="shared" si="3"/>
        <v>0.35</v>
      </c>
      <c r="K65" s="106">
        <f t="shared" si="4"/>
        <v>0.39</v>
      </c>
      <c r="L65" s="106">
        <f t="shared" si="5"/>
        <v>0.33999999999999997</v>
      </c>
      <c r="M65" s="106">
        <f t="shared" si="6"/>
        <v>0.4</v>
      </c>
      <c r="N65" s="135">
        <f t="shared" si="7"/>
        <v>0</v>
      </c>
      <c r="O65" s="330">
        <f t="shared" si="8"/>
        <v>0</v>
      </c>
      <c r="P65" s="137">
        <f t="shared" si="9"/>
        <v>0</v>
      </c>
      <c r="Q65" s="336">
        <f t="shared" si="0"/>
        <v>0</v>
      </c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</row>
    <row r="66" spans="1:55" ht="14.25" customHeight="1" thickBot="1">
      <c r="A66" s="202"/>
      <c r="B66" s="99" t="s">
        <v>187</v>
      </c>
      <c r="C66" s="121">
        <v>54</v>
      </c>
      <c r="D66" s="121">
        <v>120</v>
      </c>
      <c r="E66" s="122">
        <v>4</v>
      </c>
      <c r="F66" s="310"/>
      <c r="G66" s="316">
        <v>0.374</v>
      </c>
      <c r="H66" s="108">
        <f t="shared" si="1"/>
        <v>0.36399999999999999</v>
      </c>
      <c r="I66" s="109">
        <f t="shared" si="2"/>
        <v>0.38400000000000001</v>
      </c>
      <c r="J66" s="109">
        <f t="shared" si="3"/>
        <v>0.35399999999999998</v>
      </c>
      <c r="K66" s="109">
        <f t="shared" si="4"/>
        <v>0.39400000000000002</v>
      </c>
      <c r="L66" s="109">
        <f t="shared" si="5"/>
        <v>0.34399999999999997</v>
      </c>
      <c r="M66" s="109">
        <f t="shared" si="6"/>
        <v>0.40400000000000003</v>
      </c>
      <c r="N66" s="135">
        <f t="shared" si="7"/>
        <v>0</v>
      </c>
      <c r="O66" s="330">
        <f t="shared" si="8"/>
        <v>0</v>
      </c>
      <c r="P66" s="137">
        <f t="shared" si="9"/>
        <v>0</v>
      </c>
      <c r="Q66" s="336">
        <f t="shared" si="0"/>
        <v>0</v>
      </c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</row>
    <row r="67" spans="1:55" ht="14.25" customHeight="1">
      <c r="A67" s="202"/>
      <c r="B67" s="100" t="s">
        <v>187</v>
      </c>
      <c r="C67" s="118">
        <v>55</v>
      </c>
      <c r="D67" s="118">
        <v>120</v>
      </c>
      <c r="E67" s="119">
        <v>4</v>
      </c>
      <c r="F67" s="310"/>
      <c r="G67" s="317">
        <v>0.372</v>
      </c>
      <c r="H67" s="105">
        <f t="shared" si="1"/>
        <v>0.36199999999999999</v>
      </c>
      <c r="I67" s="106">
        <f t="shared" si="2"/>
        <v>0.38200000000000001</v>
      </c>
      <c r="J67" s="106">
        <f t="shared" si="3"/>
        <v>0.35199999999999998</v>
      </c>
      <c r="K67" s="106">
        <f t="shared" si="4"/>
        <v>0.39200000000000002</v>
      </c>
      <c r="L67" s="106">
        <f t="shared" si="5"/>
        <v>0.34199999999999997</v>
      </c>
      <c r="M67" s="106">
        <f t="shared" si="6"/>
        <v>0.40200000000000002</v>
      </c>
      <c r="N67" s="135">
        <f t="shared" si="7"/>
        <v>0</v>
      </c>
      <c r="O67" s="330">
        <f t="shared" si="8"/>
        <v>0</v>
      </c>
      <c r="P67" s="137">
        <f t="shared" si="9"/>
        <v>0</v>
      </c>
      <c r="Q67" s="336">
        <f t="shared" si="0"/>
        <v>0</v>
      </c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</row>
    <row r="68" spans="1:55" ht="14.25" customHeight="1" thickBot="1">
      <c r="A68" s="202"/>
      <c r="B68" s="99" t="s">
        <v>187</v>
      </c>
      <c r="C68" s="121">
        <v>56</v>
      </c>
      <c r="D68" s="121">
        <v>120</v>
      </c>
      <c r="E68" s="122">
        <v>4</v>
      </c>
      <c r="F68" s="310"/>
      <c r="G68" s="316">
        <v>0.373</v>
      </c>
      <c r="H68" s="108">
        <f t="shared" si="1"/>
        <v>0.36299999999999999</v>
      </c>
      <c r="I68" s="109">
        <f t="shared" si="2"/>
        <v>0.38300000000000001</v>
      </c>
      <c r="J68" s="109">
        <f t="shared" si="3"/>
        <v>0.35299999999999998</v>
      </c>
      <c r="K68" s="109">
        <f t="shared" si="4"/>
        <v>0.39300000000000002</v>
      </c>
      <c r="L68" s="109">
        <f t="shared" si="5"/>
        <v>0.34299999999999997</v>
      </c>
      <c r="M68" s="109">
        <f t="shared" si="6"/>
        <v>0.40300000000000002</v>
      </c>
      <c r="N68" s="135">
        <f t="shared" si="7"/>
        <v>0</v>
      </c>
      <c r="O68" s="330">
        <f t="shared" si="8"/>
        <v>0</v>
      </c>
      <c r="P68" s="137">
        <f t="shared" si="9"/>
        <v>0</v>
      </c>
      <c r="Q68" s="336">
        <f t="shared" si="0"/>
        <v>0</v>
      </c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</row>
    <row r="69" spans="1:55" ht="14.25" customHeight="1">
      <c r="A69" s="202"/>
      <c r="B69" s="100" t="s">
        <v>187</v>
      </c>
      <c r="C69" s="118">
        <v>57</v>
      </c>
      <c r="D69" s="118">
        <v>50</v>
      </c>
      <c r="E69" s="119">
        <v>4</v>
      </c>
      <c r="F69" s="310"/>
      <c r="G69" s="317">
        <v>0.41799999999999998</v>
      </c>
      <c r="H69" s="105">
        <f t="shared" si="1"/>
        <v>0.39799999999999996</v>
      </c>
      <c r="I69" s="106">
        <f t="shared" si="2"/>
        <v>0.438</v>
      </c>
      <c r="J69" s="106">
        <f t="shared" si="3"/>
        <v>0.378</v>
      </c>
      <c r="K69" s="106">
        <f t="shared" si="4"/>
        <v>0.45799999999999996</v>
      </c>
      <c r="L69" s="106">
        <f t="shared" si="5"/>
        <v>0.35799999999999998</v>
      </c>
      <c r="M69" s="106">
        <f t="shared" si="6"/>
        <v>0.47799999999999998</v>
      </c>
      <c r="N69" s="135">
        <f t="shared" si="7"/>
        <v>0</v>
      </c>
      <c r="O69" s="330">
        <f t="shared" si="8"/>
        <v>0</v>
      </c>
      <c r="P69" s="137">
        <f t="shared" si="9"/>
        <v>0</v>
      </c>
      <c r="Q69" s="336">
        <f t="shared" si="0"/>
        <v>0</v>
      </c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</row>
    <row r="70" spans="1:55" ht="14.25" customHeight="1" thickBot="1">
      <c r="A70" s="202"/>
      <c r="B70" s="99" t="s">
        <v>187</v>
      </c>
      <c r="C70" s="121">
        <v>58</v>
      </c>
      <c r="D70" s="121">
        <v>50</v>
      </c>
      <c r="E70" s="122">
        <v>4</v>
      </c>
      <c r="F70" s="310"/>
      <c r="G70" s="316">
        <v>0.41699999999999998</v>
      </c>
      <c r="H70" s="108">
        <f t="shared" si="1"/>
        <v>0.39699999999999996</v>
      </c>
      <c r="I70" s="109">
        <f t="shared" si="2"/>
        <v>0.437</v>
      </c>
      <c r="J70" s="109">
        <f t="shared" si="3"/>
        <v>0.377</v>
      </c>
      <c r="K70" s="109">
        <f t="shared" si="4"/>
        <v>0.45699999999999996</v>
      </c>
      <c r="L70" s="109">
        <f t="shared" si="5"/>
        <v>0.35699999999999998</v>
      </c>
      <c r="M70" s="109">
        <f t="shared" si="6"/>
        <v>0.47699999999999998</v>
      </c>
      <c r="N70" s="135">
        <f t="shared" si="7"/>
        <v>0</v>
      </c>
      <c r="O70" s="330">
        <f t="shared" si="8"/>
        <v>0</v>
      </c>
      <c r="P70" s="137">
        <f t="shared" si="9"/>
        <v>0</v>
      </c>
      <c r="Q70" s="336">
        <f t="shared" si="0"/>
        <v>0</v>
      </c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</row>
    <row r="71" spans="1:55" ht="14.25" customHeight="1">
      <c r="A71" s="202"/>
      <c r="B71" s="100" t="s">
        <v>187</v>
      </c>
      <c r="C71" s="118">
        <v>59</v>
      </c>
      <c r="D71" s="118">
        <v>50</v>
      </c>
      <c r="E71" s="119">
        <v>4</v>
      </c>
      <c r="F71" s="310"/>
      <c r="G71" s="317">
        <v>0.41499999999999998</v>
      </c>
      <c r="H71" s="105">
        <f t="shared" si="1"/>
        <v>0.39499999999999996</v>
      </c>
      <c r="I71" s="106">
        <f t="shared" si="2"/>
        <v>0.435</v>
      </c>
      <c r="J71" s="106">
        <f t="shared" si="3"/>
        <v>0.375</v>
      </c>
      <c r="K71" s="106">
        <f t="shared" si="4"/>
        <v>0.45499999999999996</v>
      </c>
      <c r="L71" s="106">
        <f t="shared" si="5"/>
        <v>0.35499999999999998</v>
      </c>
      <c r="M71" s="106">
        <f t="shared" si="6"/>
        <v>0.47499999999999998</v>
      </c>
      <c r="N71" s="135">
        <f t="shared" si="7"/>
        <v>0</v>
      </c>
      <c r="O71" s="330">
        <f t="shared" si="8"/>
        <v>0</v>
      </c>
      <c r="P71" s="137">
        <f t="shared" si="9"/>
        <v>0</v>
      </c>
      <c r="Q71" s="336">
        <f t="shared" si="0"/>
        <v>0</v>
      </c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</row>
    <row r="72" spans="1:55" ht="14.25" customHeight="1" thickBot="1">
      <c r="A72" s="202"/>
      <c r="B72" s="99" t="s">
        <v>187</v>
      </c>
      <c r="C72" s="121">
        <v>60</v>
      </c>
      <c r="D72" s="121">
        <v>50</v>
      </c>
      <c r="E72" s="122">
        <v>4</v>
      </c>
      <c r="F72" s="310"/>
      <c r="G72" s="316">
        <v>0.41299999999999998</v>
      </c>
      <c r="H72" s="108">
        <f t="shared" si="1"/>
        <v>0.39299999999999996</v>
      </c>
      <c r="I72" s="109">
        <f t="shared" si="2"/>
        <v>0.433</v>
      </c>
      <c r="J72" s="109">
        <f t="shared" si="3"/>
        <v>0.373</v>
      </c>
      <c r="K72" s="109">
        <f t="shared" si="4"/>
        <v>0.45299999999999996</v>
      </c>
      <c r="L72" s="109">
        <f t="shared" si="5"/>
        <v>0.35299999999999998</v>
      </c>
      <c r="M72" s="109">
        <f t="shared" si="6"/>
        <v>0.47299999999999998</v>
      </c>
      <c r="N72" s="135">
        <f t="shared" si="7"/>
        <v>0</v>
      </c>
      <c r="O72" s="330">
        <f t="shared" si="8"/>
        <v>0</v>
      </c>
      <c r="P72" s="137">
        <f t="shared" si="9"/>
        <v>0</v>
      </c>
      <c r="Q72" s="336">
        <f t="shared" si="0"/>
        <v>0</v>
      </c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</row>
    <row r="73" spans="1:55" ht="14.25" customHeight="1">
      <c r="A73" s="202"/>
      <c r="B73" s="100" t="s">
        <v>187</v>
      </c>
      <c r="C73" s="118">
        <v>61</v>
      </c>
      <c r="D73" s="118">
        <v>50</v>
      </c>
      <c r="E73" s="119">
        <v>4</v>
      </c>
      <c r="F73" s="310"/>
      <c r="G73" s="317">
        <v>0.41399999999999998</v>
      </c>
      <c r="H73" s="105">
        <f t="shared" si="1"/>
        <v>0.39399999999999996</v>
      </c>
      <c r="I73" s="106">
        <f t="shared" si="2"/>
        <v>0.434</v>
      </c>
      <c r="J73" s="106">
        <f t="shared" si="3"/>
        <v>0.374</v>
      </c>
      <c r="K73" s="106">
        <f t="shared" si="4"/>
        <v>0.45399999999999996</v>
      </c>
      <c r="L73" s="106">
        <f t="shared" si="5"/>
        <v>0.35399999999999998</v>
      </c>
      <c r="M73" s="106">
        <f t="shared" si="6"/>
        <v>0.47399999999999998</v>
      </c>
      <c r="N73" s="135">
        <f t="shared" si="7"/>
        <v>0</v>
      </c>
      <c r="O73" s="330">
        <f t="shared" si="8"/>
        <v>0</v>
      </c>
      <c r="P73" s="137">
        <f t="shared" si="9"/>
        <v>0</v>
      </c>
      <c r="Q73" s="336">
        <f t="shared" si="0"/>
        <v>0</v>
      </c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</row>
    <row r="74" spans="1:55" ht="14.25" customHeight="1" thickBot="1">
      <c r="A74" s="202"/>
      <c r="B74" s="99" t="s">
        <v>187</v>
      </c>
      <c r="C74" s="121">
        <v>62</v>
      </c>
      <c r="D74" s="121">
        <v>120</v>
      </c>
      <c r="E74" s="122">
        <v>4</v>
      </c>
      <c r="F74" s="310"/>
      <c r="G74" s="316">
        <v>0.379</v>
      </c>
      <c r="H74" s="108">
        <f t="shared" si="1"/>
        <v>0.36899999999999999</v>
      </c>
      <c r="I74" s="109">
        <f t="shared" si="2"/>
        <v>0.38900000000000001</v>
      </c>
      <c r="J74" s="109">
        <f t="shared" si="3"/>
        <v>0.35899999999999999</v>
      </c>
      <c r="K74" s="109">
        <f t="shared" si="4"/>
        <v>0.39900000000000002</v>
      </c>
      <c r="L74" s="109">
        <f t="shared" si="5"/>
        <v>0.34899999999999998</v>
      </c>
      <c r="M74" s="109">
        <f t="shared" si="6"/>
        <v>0.40900000000000003</v>
      </c>
      <c r="N74" s="135">
        <f t="shared" si="7"/>
        <v>0</v>
      </c>
      <c r="O74" s="330">
        <f t="shared" si="8"/>
        <v>0</v>
      </c>
      <c r="P74" s="137">
        <f t="shared" si="9"/>
        <v>0</v>
      </c>
      <c r="Q74" s="336">
        <f t="shared" si="0"/>
        <v>0</v>
      </c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</row>
    <row r="75" spans="1:55" ht="14.25" customHeight="1">
      <c r="A75" s="202"/>
      <c r="B75" s="100" t="s">
        <v>187</v>
      </c>
      <c r="C75" s="118">
        <v>63</v>
      </c>
      <c r="D75" s="118">
        <v>120</v>
      </c>
      <c r="E75" s="119">
        <v>4</v>
      </c>
      <c r="F75" s="310"/>
      <c r="G75" s="317">
        <v>0.38200000000000001</v>
      </c>
      <c r="H75" s="105">
        <f t="shared" si="1"/>
        <v>0.372</v>
      </c>
      <c r="I75" s="106">
        <f t="shared" si="2"/>
        <v>0.39200000000000002</v>
      </c>
      <c r="J75" s="106">
        <f t="shared" si="3"/>
        <v>0.36199999999999999</v>
      </c>
      <c r="K75" s="106">
        <f t="shared" si="4"/>
        <v>0.40200000000000002</v>
      </c>
      <c r="L75" s="106">
        <f t="shared" si="5"/>
        <v>0.35199999999999998</v>
      </c>
      <c r="M75" s="106">
        <f t="shared" si="6"/>
        <v>0.41200000000000003</v>
      </c>
      <c r="N75" s="135">
        <f t="shared" si="7"/>
        <v>0</v>
      </c>
      <c r="O75" s="330">
        <f t="shared" si="8"/>
        <v>0</v>
      </c>
      <c r="P75" s="137">
        <f t="shared" si="9"/>
        <v>0</v>
      </c>
      <c r="Q75" s="336">
        <f t="shared" si="0"/>
        <v>0</v>
      </c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</row>
    <row r="76" spans="1:55" ht="14.25" customHeight="1" thickBot="1">
      <c r="A76" s="202"/>
      <c r="B76" s="99" t="s">
        <v>187</v>
      </c>
      <c r="C76" s="121">
        <v>64</v>
      </c>
      <c r="D76" s="121">
        <v>120</v>
      </c>
      <c r="E76" s="122">
        <v>4</v>
      </c>
      <c r="F76" s="310"/>
      <c r="G76" s="316">
        <v>0.39100000000000001</v>
      </c>
      <c r="H76" s="108">
        <f t="shared" si="1"/>
        <v>0.38100000000000001</v>
      </c>
      <c r="I76" s="109">
        <f t="shared" si="2"/>
        <v>0.40100000000000002</v>
      </c>
      <c r="J76" s="109">
        <f t="shared" si="3"/>
        <v>0.371</v>
      </c>
      <c r="K76" s="109">
        <f t="shared" si="4"/>
        <v>0.41100000000000003</v>
      </c>
      <c r="L76" s="109">
        <f t="shared" si="5"/>
        <v>0.36099999999999999</v>
      </c>
      <c r="M76" s="109">
        <f t="shared" si="6"/>
        <v>0.42100000000000004</v>
      </c>
      <c r="N76" s="135">
        <f t="shared" si="7"/>
        <v>0</v>
      </c>
      <c r="O76" s="330">
        <f t="shared" si="8"/>
        <v>0</v>
      </c>
      <c r="P76" s="137">
        <f t="shared" si="9"/>
        <v>0</v>
      </c>
      <c r="Q76" s="336">
        <f t="shared" si="0"/>
        <v>0</v>
      </c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</row>
    <row r="77" spans="1:55" ht="14.25" customHeight="1">
      <c r="A77" s="202"/>
      <c r="B77" s="100" t="s">
        <v>187</v>
      </c>
      <c r="C77" s="118">
        <v>65</v>
      </c>
      <c r="D77" s="118">
        <v>120</v>
      </c>
      <c r="E77" s="119">
        <v>4</v>
      </c>
      <c r="F77" s="310"/>
      <c r="G77" s="317">
        <v>0.38900000000000001</v>
      </c>
      <c r="H77" s="105">
        <f t="shared" si="1"/>
        <v>0.379</v>
      </c>
      <c r="I77" s="106">
        <f t="shared" si="2"/>
        <v>0.39900000000000002</v>
      </c>
      <c r="J77" s="106">
        <f t="shared" si="3"/>
        <v>0.36899999999999999</v>
      </c>
      <c r="K77" s="106">
        <f t="shared" si="4"/>
        <v>0.40900000000000003</v>
      </c>
      <c r="L77" s="106">
        <f t="shared" si="5"/>
        <v>0.35899999999999999</v>
      </c>
      <c r="M77" s="106">
        <f t="shared" si="6"/>
        <v>0.41900000000000004</v>
      </c>
      <c r="N77" s="135">
        <f t="shared" si="7"/>
        <v>0</v>
      </c>
      <c r="O77" s="330">
        <f t="shared" si="8"/>
        <v>0</v>
      </c>
      <c r="P77" s="137">
        <f t="shared" si="9"/>
        <v>0</v>
      </c>
      <c r="Q77" s="336">
        <f t="shared" si="0"/>
        <v>0</v>
      </c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</row>
    <row r="78" spans="1:55" ht="14.25" customHeight="1" thickBot="1">
      <c r="A78" s="202"/>
      <c r="B78" s="99" t="s">
        <v>187</v>
      </c>
      <c r="C78" s="121">
        <v>66</v>
      </c>
      <c r="D78" s="121">
        <v>120</v>
      </c>
      <c r="E78" s="122">
        <v>4</v>
      </c>
      <c r="F78" s="310"/>
      <c r="G78" s="316">
        <v>0.39200000000000002</v>
      </c>
      <c r="H78" s="108">
        <f t="shared" si="1"/>
        <v>0.38200000000000001</v>
      </c>
      <c r="I78" s="109">
        <f t="shared" si="2"/>
        <v>0.40200000000000002</v>
      </c>
      <c r="J78" s="109">
        <f t="shared" si="3"/>
        <v>0.372</v>
      </c>
      <c r="K78" s="109">
        <f t="shared" si="4"/>
        <v>0.41200000000000003</v>
      </c>
      <c r="L78" s="109">
        <f t="shared" si="5"/>
        <v>0.36199999999999999</v>
      </c>
      <c r="M78" s="109">
        <f t="shared" si="6"/>
        <v>0.42200000000000004</v>
      </c>
      <c r="N78" s="135">
        <f t="shared" si="7"/>
        <v>0</v>
      </c>
      <c r="O78" s="330">
        <f t="shared" si="8"/>
        <v>0</v>
      </c>
      <c r="P78" s="137">
        <f t="shared" si="9"/>
        <v>0</v>
      </c>
      <c r="Q78" s="336">
        <f t="shared" ref="Q78:Q98" si="10">IF(F78="",0, IF( (F78-G78&gt;0.06),1,0))</f>
        <v>0</v>
      </c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</row>
    <row r="79" spans="1:55" ht="14.25" customHeight="1">
      <c r="A79" s="202"/>
      <c r="B79" s="100" t="s">
        <v>187</v>
      </c>
      <c r="C79" s="118">
        <v>67</v>
      </c>
      <c r="D79" s="118">
        <v>50</v>
      </c>
      <c r="E79" s="119">
        <v>4</v>
      </c>
      <c r="F79" s="310"/>
      <c r="G79" s="317">
        <v>0.41499999999999998</v>
      </c>
      <c r="H79" s="105">
        <f t="shared" ref="H79:H98" si="11">IF((D79&gt;50),G79-0.01,G79-0.02)</f>
        <v>0.39499999999999996</v>
      </c>
      <c r="I79" s="106">
        <f t="shared" ref="I79:I98" si="12">IF((D79&gt;50),G79+0.01,G79+0.02)</f>
        <v>0.435</v>
      </c>
      <c r="J79" s="106">
        <f t="shared" ref="J79:J98" si="13">IF((D79&gt;50),G79-0.02,G79-0.04)</f>
        <v>0.375</v>
      </c>
      <c r="K79" s="106">
        <f t="shared" ref="K79:K98" si="14">IF((D79&gt;50),G79+0.02,G79+0.04)</f>
        <v>0.45499999999999996</v>
      </c>
      <c r="L79" s="106">
        <f t="shared" ref="L79:L98" si="15">IF((D79&gt;50),G79-0.03,G79-0.06)</f>
        <v>0.35499999999999998</v>
      </c>
      <c r="M79" s="106">
        <f t="shared" ref="M79:M98" si="16">IF((D79&gt;50),G79+0.03,G79+0.06)</f>
        <v>0.47499999999999998</v>
      </c>
      <c r="N79" s="135">
        <f t="shared" ref="N79:N98" si="17">IF(F79="",0, IF( OR(F79&lt;H79,F79&gt;I79),1,0))</f>
        <v>0</v>
      </c>
      <c r="O79" s="330">
        <f t="shared" ref="O79:O98" si="18">IF(F79="",0, IF( OR(F79&lt;J79,F79&gt;K79),1,0))</f>
        <v>0</v>
      </c>
      <c r="P79" s="137">
        <f t="shared" ref="P79:P98" si="19">IF(F79="",0, IF( OR(F79&lt;L79,F79&gt;M79),1,0))</f>
        <v>0</v>
      </c>
      <c r="Q79" s="336">
        <f t="shared" si="10"/>
        <v>0</v>
      </c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</row>
    <row r="80" spans="1:55" ht="14.25" customHeight="1" thickBot="1">
      <c r="A80" s="202"/>
      <c r="B80" s="99" t="s">
        <v>187</v>
      </c>
      <c r="C80" s="121">
        <v>68</v>
      </c>
      <c r="D80" s="121">
        <v>50</v>
      </c>
      <c r="E80" s="122">
        <v>4</v>
      </c>
      <c r="F80" s="310"/>
      <c r="G80" s="316">
        <v>0.41599999999999998</v>
      </c>
      <c r="H80" s="108">
        <f t="shared" si="11"/>
        <v>0.39599999999999996</v>
      </c>
      <c r="I80" s="109">
        <f t="shared" si="12"/>
        <v>0.436</v>
      </c>
      <c r="J80" s="109">
        <f t="shared" si="13"/>
        <v>0.376</v>
      </c>
      <c r="K80" s="109">
        <f t="shared" si="14"/>
        <v>0.45599999999999996</v>
      </c>
      <c r="L80" s="109">
        <f t="shared" si="15"/>
        <v>0.35599999999999998</v>
      </c>
      <c r="M80" s="109">
        <f t="shared" si="16"/>
        <v>0.47599999999999998</v>
      </c>
      <c r="N80" s="135">
        <f t="shared" si="17"/>
        <v>0</v>
      </c>
      <c r="O80" s="330">
        <f t="shared" si="18"/>
        <v>0</v>
      </c>
      <c r="P80" s="137">
        <f t="shared" si="19"/>
        <v>0</v>
      </c>
      <c r="Q80" s="336">
        <f t="shared" si="10"/>
        <v>0</v>
      </c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</row>
    <row r="81" spans="1:55" ht="14.25" customHeight="1">
      <c r="A81" s="202"/>
      <c r="B81" s="100" t="s">
        <v>187</v>
      </c>
      <c r="C81" s="118">
        <v>69</v>
      </c>
      <c r="D81" s="118">
        <v>50</v>
      </c>
      <c r="E81" s="119">
        <v>4</v>
      </c>
      <c r="F81" s="310"/>
      <c r="G81" s="317">
        <v>0.41899999999999998</v>
      </c>
      <c r="H81" s="105">
        <f t="shared" si="11"/>
        <v>0.39899999999999997</v>
      </c>
      <c r="I81" s="106">
        <f t="shared" si="12"/>
        <v>0.439</v>
      </c>
      <c r="J81" s="106">
        <f t="shared" si="13"/>
        <v>0.379</v>
      </c>
      <c r="K81" s="106">
        <f t="shared" si="14"/>
        <v>0.45899999999999996</v>
      </c>
      <c r="L81" s="106">
        <f t="shared" si="15"/>
        <v>0.35899999999999999</v>
      </c>
      <c r="M81" s="106">
        <f t="shared" si="16"/>
        <v>0.47899999999999998</v>
      </c>
      <c r="N81" s="135">
        <f t="shared" si="17"/>
        <v>0</v>
      </c>
      <c r="O81" s="330">
        <f t="shared" si="18"/>
        <v>0</v>
      </c>
      <c r="P81" s="137">
        <f t="shared" si="19"/>
        <v>0</v>
      </c>
      <c r="Q81" s="336">
        <f t="shared" si="10"/>
        <v>0</v>
      </c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</row>
    <row r="82" spans="1:55" ht="14.25" customHeight="1" thickBot="1">
      <c r="A82" s="202"/>
      <c r="B82" s="99" t="s">
        <v>187</v>
      </c>
      <c r="C82" s="121">
        <v>70</v>
      </c>
      <c r="D82" s="121">
        <v>50</v>
      </c>
      <c r="E82" s="122">
        <v>4</v>
      </c>
      <c r="F82" s="309"/>
      <c r="G82" s="316">
        <v>0.42</v>
      </c>
      <c r="H82" s="108">
        <f t="shared" si="11"/>
        <v>0.39999999999999997</v>
      </c>
      <c r="I82" s="109">
        <f t="shared" si="12"/>
        <v>0.44</v>
      </c>
      <c r="J82" s="109">
        <f t="shared" si="13"/>
        <v>0.38</v>
      </c>
      <c r="K82" s="109">
        <f t="shared" si="14"/>
        <v>0.45999999999999996</v>
      </c>
      <c r="L82" s="109">
        <f t="shared" si="15"/>
        <v>0.36</v>
      </c>
      <c r="M82" s="109">
        <f t="shared" si="16"/>
        <v>0.48</v>
      </c>
      <c r="N82" s="135">
        <f t="shared" si="17"/>
        <v>0</v>
      </c>
      <c r="O82" s="330">
        <f t="shared" si="18"/>
        <v>0</v>
      </c>
      <c r="P82" s="137">
        <f t="shared" si="19"/>
        <v>0</v>
      </c>
      <c r="Q82" s="336">
        <f t="shared" si="10"/>
        <v>0</v>
      </c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</row>
    <row r="83" spans="1:55" ht="14.25" customHeight="1">
      <c r="A83" s="202"/>
      <c r="B83" s="100" t="s">
        <v>187</v>
      </c>
      <c r="C83" s="118">
        <v>71</v>
      </c>
      <c r="D83" s="118">
        <v>50</v>
      </c>
      <c r="E83" s="119">
        <v>4</v>
      </c>
      <c r="F83" s="309"/>
      <c r="G83" s="317">
        <v>0.42</v>
      </c>
      <c r="H83" s="105">
        <f t="shared" si="11"/>
        <v>0.39999999999999997</v>
      </c>
      <c r="I83" s="106">
        <f t="shared" si="12"/>
        <v>0.44</v>
      </c>
      <c r="J83" s="106">
        <f t="shared" si="13"/>
        <v>0.38</v>
      </c>
      <c r="K83" s="106">
        <f t="shared" si="14"/>
        <v>0.45999999999999996</v>
      </c>
      <c r="L83" s="106">
        <f t="shared" si="15"/>
        <v>0.36</v>
      </c>
      <c r="M83" s="106">
        <f t="shared" si="16"/>
        <v>0.48</v>
      </c>
      <c r="N83" s="135">
        <f t="shared" si="17"/>
        <v>0</v>
      </c>
      <c r="O83" s="330">
        <f t="shared" si="18"/>
        <v>0</v>
      </c>
      <c r="P83" s="137">
        <f t="shared" si="19"/>
        <v>0</v>
      </c>
      <c r="Q83" s="336">
        <f t="shared" si="10"/>
        <v>0</v>
      </c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</row>
    <row r="84" spans="1:55" ht="14.25" customHeight="1" thickBot="1">
      <c r="A84" s="202"/>
      <c r="B84" s="99" t="s">
        <v>187</v>
      </c>
      <c r="C84" s="121">
        <v>72</v>
      </c>
      <c r="D84" s="121">
        <v>120</v>
      </c>
      <c r="E84" s="122">
        <v>4</v>
      </c>
      <c r="F84" s="309"/>
      <c r="G84" s="316">
        <v>0.38400000000000001</v>
      </c>
      <c r="H84" s="108">
        <f t="shared" si="11"/>
        <v>0.374</v>
      </c>
      <c r="I84" s="109">
        <f t="shared" si="12"/>
        <v>0.39400000000000002</v>
      </c>
      <c r="J84" s="109">
        <f t="shared" si="13"/>
        <v>0.36399999999999999</v>
      </c>
      <c r="K84" s="109">
        <f t="shared" si="14"/>
        <v>0.40400000000000003</v>
      </c>
      <c r="L84" s="109">
        <f t="shared" si="15"/>
        <v>0.35399999999999998</v>
      </c>
      <c r="M84" s="109">
        <f t="shared" si="16"/>
        <v>0.41400000000000003</v>
      </c>
      <c r="N84" s="135">
        <f t="shared" si="17"/>
        <v>0</v>
      </c>
      <c r="O84" s="330">
        <f t="shared" si="18"/>
        <v>0</v>
      </c>
      <c r="P84" s="137">
        <f t="shared" si="19"/>
        <v>0</v>
      </c>
      <c r="Q84" s="336">
        <f t="shared" si="10"/>
        <v>0</v>
      </c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</row>
    <row r="85" spans="1:55" ht="14.25" customHeight="1">
      <c r="A85" s="202"/>
      <c r="B85" s="100" t="s">
        <v>187</v>
      </c>
      <c r="C85" s="118">
        <v>73</v>
      </c>
      <c r="D85" s="118">
        <v>120</v>
      </c>
      <c r="E85" s="119">
        <v>4</v>
      </c>
      <c r="F85" s="309"/>
      <c r="G85" s="317">
        <v>0.39500000000000002</v>
      </c>
      <c r="H85" s="105">
        <f t="shared" si="11"/>
        <v>0.38500000000000001</v>
      </c>
      <c r="I85" s="106">
        <f t="shared" si="12"/>
        <v>0.40500000000000003</v>
      </c>
      <c r="J85" s="106">
        <f t="shared" si="13"/>
        <v>0.375</v>
      </c>
      <c r="K85" s="106">
        <f t="shared" si="14"/>
        <v>0.41500000000000004</v>
      </c>
      <c r="L85" s="106">
        <f t="shared" si="15"/>
        <v>0.36499999999999999</v>
      </c>
      <c r="M85" s="106">
        <f t="shared" si="16"/>
        <v>0.42500000000000004</v>
      </c>
      <c r="N85" s="135">
        <f t="shared" si="17"/>
        <v>0</v>
      </c>
      <c r="O85" s="330">
        <f t="shared" si="18"/>
        <v>0</v>
      </c>
      <c r="P85" s="137">
        <f t="shared" si="19"/>
        <v>0</v>
      </c>
      <c r="Q85" s="336">
        <f t="shared" si="10"/>
        <v>0</v>
      </c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</row>
    <row r="86" spans="1:55" ht="14.25" customHeight="1" thickBot="1">
      <c r="A86" s="202"/>
      <c r="B86" s="99" t="s">
        <v>187</v>
      </c>
      <c r="C86" s="121">
        <v>74</v>
      </c>
      <c r="D86" s="121">
        <v>120</v>
      </c>
      <c r="E86" s="122">
        <v>4</v>
      </c>
      <c r="F86" s="309"/>
      <c r="G86" s="316">
        <v>0.40899999999999997</v>
      </c>
      <c r="H86" s="108">
        <f t="shared" si="11"/>
        <v>0.39899999999999997</v>
      </c>
      <c r="I86" s="109">
        <f t="shared" si="12"/>
        <v>0.41899999999999998</v>
      </c>
      <c r="J86" s="109">
        <f t="shared" si="13"/>
        <v>0.38899999999999996</v>
      </c>
      <c r="K86" s="109">
        <f t="shared" si="14"/>
        <v>0.42899999999999999</v>
      </c>
      <c r="L86" s="109">
        <f t="shared" si="15"/>
        <v>0.379</v>
      </c>
      <c r="M86" s="109">
        <f t="shared" si="16"/>
        <v>0.43899999999999995</v>
      </c>
      <c r="N86" s="135">
        <f t="shared" si="17"/>
        <v>0</v>
      </c>
      <c r="O86" s="330">
        <f t="shared" si="18"/>
        <v>0</v>
      </c>
      <c r="P86" s="137">
        <f t="shared" si="19"/>
        <v>0</v>
      </c>
      <c r="Q86" s="336">
        <f t="shared" si="10"/>
        <v>0</v>
      </c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</row>
    <row r="87" spans="1:55" ht="14.25" customHeight="1">
      <c r="A87" s="202"/>
      <c r="B87" s="100" t="s">
        <v>187</v>
      </c>
      <c r="C87" s="118">
        <v>75</v>
      </c>
      <c r="D87" s="118">
        <v>120</v>
      </c>
      <c r="E87" s="119">
        <v>4</v>
      </c>
      <c r="F87" s="309"/>
      <c r="G87" s="317">
        <v>0.41699999999999998</v>
      </c>
      <c r="H87" s="105">
        <f t="shared" si="11"/>
        <v>0.40699999999999997</v>
      </c>
      <c r="I87" s="106">
        <f t="shared" si="12"/>
        <v>0.42699999999999999</v>
      </c>
      <c r="J87" s="106">
        <f t="shared" si="13"/>
        <v>0.39699999999999996</v>
      </c>
      <c r="K87" s="106">
        <f t="shared" si="14"/>
        <v>0.437</v>
      </c>
      <c r="L87" s="106">
        <f t="shared" si="15"/>
        <v>0.38700000000000001</v>
      </c>
      <c r="M87" s="106">
        <f t="shared" si="16"/>
        <v>0.44699999999999995</v>
      </c>
      <c r="N87" s="135">
        <f t="shared" si="17"/>
        <v>0</v>
      </c>
      <c r="O87" s="330">
        <f t="shared" si="18"/>
        <v>0</v>
      </c>
      <c r="P87" s="137">
        <f t="shared" si="19"/>
        <v>0</v>
      </c>
      <c r="Q87" s="336">
        <f t="shared" si="10"/>
        <v>0</v>
      </c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</row>
    <row r="88" spans="1:55" ht="14.25" customHeight="1" thickBot="1">
      <c r="A88" s="202"/>
      <c r="B88" s="99" t="s">
        <v>187</v>
      </c>
      <c r="C88" s="121">
        <v>76</v>
      </c>
      <c r="D88" s="121">
        <v>120</v>
      </c>
      <c r="E88" s="122">
        <v>4</v>
      </c>
      <c r="F88" s="309"/>
      <c r="G88" s="316">
        <v>0.42199999999999999</v>
      </c>
      <c r="H88" s="108">
        <f t="shared" si="11"/>
        <v>0.41199999999999998</v>
      </c>
      <c r="I88" s="109">
        <f t="shared" si="12"/>
        <v>0.432</v>
      </c>
      <c r="J88" s="109">
        <f t="shared" si="13"/>
        <v>0.40199999999999997</v>
      </c>
      <c r="K88" s="109">
        <f t="shared" si="14"/>
        <v>0.442</v>
      </c>
      <c r="L88" s="109">
        <f t="shared" si="15"/>
        <v>0.39200000000000002</v>
      </c>
      <c r="M88" s="109">
        <f t="shared" si="16"/>
        <v>0.45199999999999996</v>
      </c>
      <c r="N88" s="135">
        <f t="shared" si="17"/>
        <v>0</v>
      </c>
      <c r="O88" s="330">
        <f t="shared" si="18"/>
        <v>0</v>
      </c>
      <c r="P88" s="137">
        <f t="shared" si="19"/>
        <v>0</v>
      </c>
      <c r="Q88" s="336">
        <f t="shared" si="10"/>
        <v>0</v>
      </c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</row>
    <row r="89" spans="1:55" ht="14.25" customHeight="1">
      <c r="A89" s="202"/>
      <c r="B89" s="100" t="s">
        <v>187</v>
      </c>
      <c r="C89" s="118">
        <v>77</v>
      </c>
      <c r="D89" s="118">
        <v>200</v>
      </c>
      <c r="E89" s="119">
        <v>4</v>
      </c>
      <c r="F89" s="309"/>
      <c r="G89" s="317">
        <v>0.38700000000000001</v>
      </c>
      <c r="H89" s="105">
        <f t="shared" si="11"/>
        <v>0.377</v>
      </c>
      <c r="I89" s="106">
        <f t="shared" si="12"/>
        <v>0.39700000000000002</v>
      </c>
      <c r="J89" s="106">
        <f t="shared" si="13"/>
        <v>0.36699999999999999</v>
      </c>
      <c r="K89" s="106">
        <f t="shared" si="14"/>
        <v>0.40700000000000003</v>
      </c>
      <c r="L89" s="106">
        <f t="shared" si="15"/>
        <v>0.35699999999999998</v>
      </c>
      <c r="M89" s="106">
        <f t="shared" si="16"/>
        <v>0.41700000000000004</v>
      </c>
      <c r="N89" s="135">
        <f t="shared" si="17"/>
        <v>0</v>
      </c>
      <c r="O89" s="330">
        <f t="shared" si="18"/>
        <v>0</v>
      </c>
      <c r="P89" s="137">
        <f t="shared" si="19"/>
        <v>0</v>
      </c>
      <c r="Q89" s="336">
        <f t="shared" si="10"/>
        <v>0</v>
      </c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</row>
    <row r="90" spans="1:55" ht="14.25" customHeight="1" thickBot="1">
      <c r="A90" s="202"/>
      <c r="B90" s="99" t="s">
        <v>187</v>
      </c>
      <c r="C90" s="121">
        <v>78</v>
      </c>
      <c r="D90" s="121">
        <v>200</v>
      </c>
      <c r="E90" s="122">
        <v>4</v>
      </c>
      <c r="F90" s="309"/>
      <c r="G90" s="316">
        <v>0.38400000000000001</v>
      </c>
      <c r="H90" s="108">
        <f t="shared" si="11"/>
        <v>0.374</v>
      </c>
      <c r="I90" s="109">
        <f t="shared" si="12"/>
        <v>0.39400000000000002</v>
      </c>
      <c r="J90" s="109">
        <f t="shared" si="13"/>
        <v>0.36399999999999999</v>
      </c>
      <c r="K90" s="109">
        <f t="shared" si="14"/>
        <v>0.40400000000000003</v>
      </c>
      <c r="L90" s="109">
        <f t="shared" si="15"/>
        <v>0.35399999999999998</v>
      </c>
      <c r="M90" s="109">
        <f t="shared" si="16"/>
        <v>0.41400000000000003</v>
      </c>
      <c r="N90" s="135">
        <f t="shared" si="17"/>
        <v>0</v>
      </c>
      <c r="O90" s="330">
        <f t="shared" si="18"/>
        <v>0</v>
      </c>
      <c r="P90" s="137">
        <f t="shared" si="19"/>
        <v>0</v>
      </c>
      <c r="Q90" s="336">
        <f t="shared" si="10"/>
        <v>0</v>
      </c>
      <c r="R90" s="202"/>
      <c r="S90" s="202"/>
      <c r="T90" s="202"/>
      <c r="U90" s="202"/>
      <c r="V90" s="202"/>
      <c r="W90" s="202"/>
      <c r="X90" s="440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</row>
    <row r="91" spans="1:55" ht="14.25" customHeight="1">
      <c r="A91" s="202"/>
      <c r="B91" s="100" t="s">
        <v>187</v>
      </c>
      <c r="C91" s="118">
        <v>79</v>
      </c>
      <c r="D91" s="118">
        <v>200</v>
      </c>
      <c r="E91" s="119">
        <v>4</v>
      </c>
      <c r="F91" s="309"/>
      <c r="G91" s="317">
        <v>0.39200000000000002</v>
      </c>
      <c r="H91" s="105">
        <f t="shared" si="11"/>
        <v>0.38200000000000001</v>
      </c>
      <c r="I91" s="106">
        <f t="shared" si="12"/>
        <v>0.40200000000000002</v>
      </c>
      <c r="J91" s="106">
        <f t="shared" si="13"/>
        <v>0.372</v>
      </c>
      <c r="K91" s="106">
        <f t="shared" si="14"/>
        <v>0.41200000000000003</v>
      </c>
      <c r="L91" s="106">
        <f t="shared" si="15"/>
        <v>0.36199999999999999</v>
      </c>
      <c r="M91" s="106">
        <f t="shared" si="16"/>
        <v>0.42200000000000004</v>
      </c>
      <c r="N91" s="135">
        <f t="shared" si="17"/>
        <v>0</v>
      </c>
      <c r="O91" s="330">
        <f t="shared" si="18"/>
        <v>0</v>
      </c>
      <c r="P91" s="137">
        <f t="shared" si="19"/>
        <v>0</v>
      </c>
      <c r="Q91" s="336">
        <f t="shared" si="10"/>
        <v>0</v>
      </c>
      <c r="R91" s="202"/>
      <c r="S91" s="202"/>
      <c r="T91" s="202"/>
      <c r="U91" s="202"/>
      <c r="V91" s="202"/>
      <c r="W91" s="202"/>
      <c r="X91" s="441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</row>
    <row r="92" spans="1:55" ht="14.25" customHeight="1" thickBot="1">
      <c r="A92" s="202"/>
      <c r="B92" s="99" t="s">
        <v>187</v>
      </c>
      <c r="C92" s="121">
        <v>80</v>
      </c>
      <c r="D92" s="121">
        <v>200</v>
      </c>
      <c r="E92" s="122">
        <v>4</v>
      </c>
      <c r="F92" s="310"/>
      <c r="G92" s="316">
        <v>0.39800000000000002</v>
      </c>
      <c r="H92" s="108">
        <f t="shared" si="11"/>
        <v>0.38800000000000001</v>
      </c>
      <c r="I92" s="109">
        <f t="shared" si="12"/>
        <v>0.40800000000000003</v>
      </c>
      <c r="J92" s="109">
        <f t="shared" si="13"/>
        <v>0.378</v>
      </c>
      <c r="K92" s="109">
        <f t="shared" si="14"/>
        <v>0.41800000000000004</v>
      </c>
      <c r="L92" s="109">
        <f t="shared" si="15"/>
        <v>0.36799999999999999</v>
      </c>
      <c r="M92" s="109">
        <f t="shared" si="16"/>
        <v>0.42800000000000005</v>
      </c>
      <c r="N92" s="135">
        <f t="shared" si="17"/>
        <v>0</v>
      </c>
      <c r="O92" s="330">
        <f t="shared" si="18"/>
        <v>0</v>
      </c>
      <c r="P92" s="137">
        <f t="shared" si="19"/>
        <v>0</v>
      </c>
      <c r="Q92" s="336">
        <f t="shared" si="10"/>
        <v>0</v>
      </c>
      <c r="R92" s="202"/>
      <c r="S92" s="202"/>
      <c r="T92" s="202"/>
      <c r="U92" s="202"/>
      <c r="V92" s="202"/>
      <c r="W92" s="202"/>
      <c r="X92" s="441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</row>
    <row r="93" spans="1:55" ht="14.25" customHeight="1">
      <c r="A93" s="202"/>
      <c r="B93" s="100" t="s">
        <v>187</v>
      </c>
      <c r="C93" s="118">
        <v>81</v>
      </c>
      <c r="D93" s="118">
        <v>200</v>
      </c>
      <c r="E93" s="119">
        <v>4</v>
      </c>
      <c r="F93" s="310"/>
      <c r="G93" s="317">
        <v>0.39700000000000002</v>
      </c>
      <c r="H93" s="105">
        <f t="shared" si="11"/>
        <v>0.38700000000000001</v>
      </c>
      <c r="I93" s="106">
        <f t="shared" si="12"/>
        <v>0.40700000000000003</v>
      </c>
      <c r="J93" s="106">
        <f t="shared" si="13"/>
        <v>0.377</v>
      </c>
      <c r="K93" s="106">
        <f t="shared" si="14"/>
        <v>0.41700000000000004</v>
      </c>
      <c r="L93" s="106">
        <f t="shared" si="15"/>
        <v>0.36699999999999999</v>
      </c>
      <c r="M93" s="106">
        <f t="shared" si="16"/>
        <v>0.42700000000000005</v>
      </c>
      <c r="N93" s="135">
        <f t="shared" si="17"/>
        <v>0</v>
      </c>
      <c r="O93" s="330">
        <f t="shared" si="18"/>
        <v>0</v>
      </c>
      <c r="P93" s="137">
        <f t="shared" si="19"/>
        <v>0</v>
      </c>
      <c r="Q93" s="336">
        <f t="shared" si="10"/>
        <v>0</v>
      </c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</row>
    <row r="94" spans="1:55" ht="14.25" customHeight="1" thickBot="1">
      <c r="A94" s="202"/>
      <c r="B94" s="99" t="s">
        <v>187</v>
      </c>
      <c r="C94" s="121">
        <v>82</v>
      </c>
      <c r="D94" s="121">
        <v>200</v>
      </c>
      <c r="E94" s="122">
        <v>4</v>
      </c>
      <c r="F94" s="310"/>
      <c r="G94" s="316">
        <v>0.39600000000000002</v>
      </c>
      <c r="H94" s="108">
        <f t="shared" si="11"/>
        <v>0.38600000000000001</v>
      </c>
      <c r="I94" s="109">
        <f t="shared" si="12"/>
        <v>0.40600000000000003</v>
      </c>
      <c r="J94" s="109">
        <f t="shared" si="13"/>
        <v>0.376</v>
      </c>
      <c r="K94" s="109">
        <f t="shared" si="14"/>
        <v>0.41600000000000004</v>
      </c>
      <c r="L94" s="109">
        <f t="shared" si="15"/>
        <v>0.36599999999999999</v>
      </c>
      <c r="M94" s="109">
        <f t="shared" si="16"/>
        <v>0.42600000000000005</v>
      </c>
      <c r="N94" s="135">
        <f t="shared" si="17"/>
        <v>0</v>
      </c>
      <c r="O94" s="330">
        <f t="shared" si="18"/>
        <v>0</v>
      </c>
      <c r="P94" s="137">
        <f t="shared" si="19"/>
        <v>0</v>
      </c>
      <c r="Q94" s="336">
        <f t="shared" si="10"/>
        <v>0</v>
      </c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</row>
    <row r="95" spans="1:55" ht="14.25" customHeight="1">
      <c r="A95" s="202"/>
      <c r="B95" s="100" t="s">
        <v>187</v>
      </c>
      <c r="C95" s="118">
        <v>83</v>
      </c>
      <c r="D95" s="118">
        <v>200</v>
      </c>
      <c r="E95" s="119">
        <v>4</v>
      </c>
      <c r="F95" s="310"/>
      <c r="G95" s="317">
        <v>0.38900000000000001</v>
      </c>
      <c r="H95" s="105">
        <f t="shared" si="11"/>
        <v>0.379</v>
      </c>
      <c r="I95" s="106">
        <f t="shared" si="12"/>
        <v>0.39900000000000002</v>
      </c>
      <c r="J95" s="106">
        <f t="shared" si="13"/>
        <v>0.36899999999999999</v>
      </c>
      <c r="K95" s="106">
        <f t="shared" si="14"/>
        <v>0.40900000000000003</v>
      </c>
      <c r="L95" s="106">
        <f t="shared" si="15"/>
        <v>0.35899999999999999</v>
      </c>
      <c r="M95" s="106">
        <f t="shared" si="16"/>
        <v>0.41900000000000004</v>
      </c>
      <c r="N95" s="135">
        <f t="shared" si="17"/>
        <v>0</v>
      </c>
      <c r="O95" s="330">
        <f t="shared" si="18"/>
        <v>0</v>
      </c>
      <c r="P95" s="137">
        <f t="shared" si="19"/>
        <v>0</v>
      </c>
      <c r="Q95" s="336">
        <f t="shared" si="10"/>
        <v>0</v>
      </c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</row>
    <row r="96" spans="1:55" ht="14.25" customHeight="1" thickBot="1">
      <c r="A96" s="202"/>
      <c r="B96" s="99" t="s">
        <v>187</v>
      </c>
      <c r="C96" s="121">
        <v>84</v>
      </c>
      <c r="D96" s="121">
        <v>200</v>
      </c>
      <c r="E96" s="122">
        <v>4</v>
      </c>
      <c r="F96" s="310"/>
      <c r="G96" s="316">
        <v>0.38700000000000001</v>
      </c>
      <c r="H96" s="108">
        <f t="shared" si="11"/>
        <v>0.377</v>
      </c>
      <c r="I96" s="109">
        <f t="shared" si="12"/>
        <v>0.39700000000000002</v>
      </c>
      <c r="J96" s="109">
        <f t="shared" si="13"/>
        <v>0.36699999999999999</v>
      </c>
      <c r="K96" s="109">
        <f t="shared" si="14"/>
        <v>0.40700000000000003</v>
      </c>
      <c r="L96" s="109">
        <f t="shared" si="15"/>
        <v>0.35699999999999998</v>
      </c>
      <c r="M96" s="109">
        <f t="shared" si="16"/>
        <v>0.41700000000000004</v>
      </c>
      <c r="N96" s="135">
        <f t="shared" si="17"/>
        <v>0</v>
      </c>
      <c r="O96" s="330">
        <f t="shared" si="18"/>
        <v>0</v>
      </c>
      <c r="P96" s="137">
        <f t="shared" si="19"/>
        <v>0</v>
      </c>
      <c r="Q96" s="336">
        <f t="shared" si="10"/>
        <v>0</v>
      </c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</row>
    <row r="97" spans="1:55" ht="14.25" customHeight="1" thickBot="1">
      <c r="A97" s="202"/>
      <c r="B97" s="100" t="s">
        <v>187</v>
      </c>
      <c r="C97" s="118">
        <v>85</v>
      </c>
      <c r="D97" s="118">
        <v>200</v>
      </c>
      <c r="E97" s="119">
        <v>4</v>
      </c>
      <c r="F97" s="309"/>
      <c r="G97" s="317">
        <v>0.38800000000000001</v>
      </c>
      <c r="H97" s="105">
        <f t="shared" si="11"/>
        <v>0.378</v>
      </c>
      <c r="I97" s="106">
        <f t="shared" si="12"/>
        <v>0.39800000000000002</v>
      </c>
      <c r="J97" s="106">
        <f t="shared" si="13"/>
        <v>0.36799999999999999</v>
      </c>
      <c r="K97" s="106">
        <f t="shared" si="14"/>
        <v>0.40800000000000003</v>
      </c>
      <c r="L97" s="106">
        <f t="shared" si="15"/>
        <v>0.35799999999999998</v>
      </c>
      <c r="M97" s="106">
        <f t="shared" si="16"/>
        <v>0.41800000000000004</v>
      </c>
      <c r="N97" s="135">
        <f t="shared" si="17"/>
        <v>0</v>
      </c>
      <c r="O97" s="330">
        <f t="shared" si="18"/>
        <v>0</v>
      </c>
      <c r="P97" s="137">
        <f t="shared" si="19"/>
        <v>0</v>
      </c>
      <c r="Q97" s="336">
        <f t="shared" si="10"/>
        <v>0</v>
      </c>
      <c r="R97" s="202"/>
      <c r="S97" s="531" t="s">
        <v>35</v>
      </c>
      <c r="T97" s="416"/>
      <c r="U97" s="416"/>
      <c r="V97" s="417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</row>
    <row r="98" spans="1:55" ht="14.25" customHeight="1" thickBot="1">
      <c r="A98" s="202"/>
      <c r="B98" s="99" t="s">
        <v>187</v>
      </c>
      <c r="C98" s="121">
        <v>86</v>
      </c>
      <c r="D98" s="121">
        <v>200</v>
      </c>
      <c r="E98" s="122">
        <v>4</v>
      </c>
      <c r="F98" s="312"/>
      <c r="G98" s="320">
        <v>0.38800000000000001</v>
      </c>
      <c r="H98" s="108">
        <f t="shared" si="11"/>
        <v>0.378</v>
      </c>
      <c r="I98" s="109">
        <f t="shared" si="12"/>
        <v>0.39800000000000002</v>
      </c>
      <c r="J98" s="109">
        <f t="shared" si="13"/>
        <v>0.36799999999999999</v>
      </c>
      <c r="K98" s="109">
        <f t="shared" si="14"/>
        <v>0.40800000000000003</v>
      </c>
      <c r="L98" s="109">
        <f t="shared" si="15"/>
        <v>0.35799999999999998</v>
      </c>
      <c r="M98" s="109">
        <f t="shared" si="16"/>
        <v>0.41800000000000004</v>
      </c>
      <c r="N98" s="138">
        <f t="shared" si="17"/>
        <v>0</v>
      </c>
      <c r="O98" s="331">
        <f t="shared" si="18"/>
        <v>0</v>
      </c>
      <c r="P98" s="140">
        <f t="shared" si="19"/>
        <v>0</v>
      </c>
      <c r="Q98" s="337">
        <f t="shared" si="10"/>
        <v>0</v>
      </c>
      <c r="R98" s="202"/>
      <c r="S98" s="532"/>
      <c r="T98" s="418" t="s">
        <v>30</v>
      </c>
      <c r="U98" s="418"/>
      <c r="V98" s="419" t="s">
        <v>31</v>
      </c>
      <c r="W98" s="202"/>
      <c r="X98" s="308" t="s">
        <v>339</v>
      </c>
      <c r="Y98" s="202"/>
      <c r="Z98" s="373" t="s">
        <v>37</v>
      </c>
      <c r="AA98" s="374"/>
      <c r="AB98" s="374"/>
      <c r="AC98" s="375" t="s">
        <v>124</v>
      </c>
      <c r="AD98" s="376"/>
      <c r="AE98" s="377"/>
      <c r="AF98" s="378" t="s">
        <v>83</v>
      </c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81" t="s">
        <v>247</v>
      </c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</row>
    <row r="99" spans="1:55" ht="15" customHeight="1">
      <c r="A99" s="202"/>
      <c r="B99" s="126" t="s">
        <v>186</v>
      </c>
      <c r="C99" s="127">
        <v>87</v>
      </c>
      <c r="D99" s="127">
        <v>120</v>
      </c>
      <c r="E99" s="128">
        <v>4</v>
      </c>
      <c r="F99" s="313"/>
      <c r="G99" s="314">
        <v>0.314</v>
      </c>
      <c r="H99" s="328"/>
      <c r="I99" s="328"/>
      <c r="J99" s="328"/>
      <c r="K99" s="328"/>
      <c r="L99" s="328"/>
      <c r="M99" s="328"/>
      <c r="N99" s="135"/>
      <c r="O99" s="329"/>
      <c r="P99" s="137"/>
      <c r="Q99" s="137"/>
      <c r="R99" s="379" t="s">
        <v>21</v>
      </c>
      <c r="S99" s="380" t="s">
        <v>38</v>
      </c>
      <c r="T99" s="381">
        <v>-1.4E-2</v>
      </c>
      <c r="U99" s="382" t="s">
        <v>31</v>
      </c>
      <c r="V99" s="381">
        <v>-0.161</v>
      </c>
      <c r="W99" s="383" t="e">
        <f>ROUND(MAX(F99:F103)/T101-1,3)</f>
        <v>#DIV/0!</v>
      </c>
      <c r="X99" s="450" t="e">
        <f>IF(AND(AB99&gt;=Z99, AB99&lt;=AA99),0,1)</f>
        <v>#DIV/0!</v>
      </c>
      <c r="Y99" s="202"/>
      <c r="Z99" s="346">
        <f>ABS(T99)</f>
        <v>1.4E-2</v>
      </c>
      <c r="AA99" s="283">
        <f>ABS(V99)</f>
        <v>0.161</v>
      </c>
      <c r="AB99" s="283" t="e">
        <f>ABS(W99)</f>
        <v>#DIV/0!</v>
      </c>
      <c r="AC99" s="283" t="e">
        <f>AA99-AB99</f>
        <v>#DIV/0!</v>
      </c>
      <c r="AD99" s="347" t="e">
        <f>IF(X99=1,ABS(V99-W99),)</f>
        <v>#DIV/0!</v>
      </c>
      <c r="AE99" s="347" t="e">
        <f>IF(X99=1,ABS(T99-W99),)</f>
        <v>#DIV/0!</v>
      </c>
      <c r="AF99" s="348" t="e">
        <f>MIN(AD99:AE99)</f>
        <v>#DIV/0!</v>
      </c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84">
        <f>SUM(AA99-Z99)</f>
        <v>0.14699999999999999</v>
      </c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</row>
    <row r="100" spans="1:55" ht="15" customHeight="1" thickBot="1">
      <c r="A100" s="202"/>
      <c r="B100" s="99" t="s">
        <v>186</v>
      </c>
      <c r="C100" s="121">
        <v>88</v>
      </c>
      <c r="D100" s="121">
        <v>120</v>
      </c>
      <c r="E100" s="122">
        <v>4</v>
      </c>
      <c r="F100" s="315"/>
      <c r="G100" s="316">
        <v>0.317</v>
      </c>
      <c r="H100" s="328"/>
      <c r="I100" s="328"/>
      <c r="J100" s="328"/>
      <c r="K100" s="328"/>
      <c r="L100" s="328"/>
      <c r="M100" s="328"/>
      <c r="N100" s="135"/>
      <c r="O100" s="330"/>
      <c r="P100" s="137"/>
      <c r="Q100" s="137"/>
      <c r="R100" s="384" t="s">
        <v>27</v>
      </c>
      <c r="S100" s="385" t="s">
        <v>39</v>
      </c>
      <c r="T100" s="386">
        <v>-0.105</v>
      </c>
      <c r="U100" s="387" t="s">
        <v>31</v>
      </c>
      <c r="V100" s="386">
        <v>-0.20100000000000001</v>
      </c>
      <c r="W100" s="388" t="e">
        <f>ROUND(MIN(F99:F103)/T101-1,3)</f>
        <v>#DIV/0!</v>
      </c>
      <c r="X100" s="451" t="e">
        <f>IF(AND(AB100&gt;=Z100, AB100&lt;=AA100),0,1)</f>
        <v>#DIV/0!</v>
      </c>
      <c r="Y100" s="202"/>
      <c r="Z100" s="346">
        <f>ABS(T100)</f>
        <v>0.105</v>
      </c>
      <c r="AA100" s="283">
        <f>ABS(V100)</f>
        <v>0.20100000000000001</v>
      </c>
      <c r="AB100" s="283" t="e">
        <f>ABS(W100)</f>
        <v>#DIV/0!</v>
      </c>
      <c r="AC100" s="283" t="e">
        <f>AA100-AB100</f>
        <v>#DIV/0!</v>
      </c>
      <c r="AD100" s="347" t="e">
        <f>IF(X100=1,ABS(V100-W100),)</f>
        <v>#DIV/0!</v>
      </c>
      <c r="AE100" s="347" t="e">
        <f>IF(X100=1,ABS(T100-W100),)</f>
        <v>#DIV/0!</v>
      </c>
      <c r="AF100" s="348" t="e">
        <f>MIN(AD100:AE100)</f>
        <v>#DIV/0!</v>
      </c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84">
        <f>SUM(AA100-Z100)</f>
        <v>9.6000000000000016E-2</v>
      </c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</row>
    <row r="101" spans="1:55" ht="15" customHeight="1">
      <c r="A101" s="202"/>
      <c r="B101" s="126" t="s">
        <v>186</v>
      </c>
      <c r="C101" s="127">
        <v>89</v>
      </c>
      <c r="D101" s="127">
        <v>120</v>
      </c>
      <c r="E101" s="128">
        <v>4</v>
      </c>
      <c r="F101" s="315"/>
      <c r="G101" s="317">
        <v>0.32300000000000001</v>
      </c>
      <c r="H101" s="328"/>
      <c r="I101" s="328"/>
      <c r="J101" s="328"/>
      <c r="K101" s="328"/>
      <c r="L101" s="328"/>
      <c r="M101" s="328"/>
      <c r="N101" s="135"/>
      <c r="O101" s="330"/>
      <c r="P101" s="137"/>
      <c r="Q101" s="137"/>
      <c r="R101" s="448" t="s">
        <v>29</v>
      </c>
      <c r="S101" s="389" t="s">
        <v>16</v>
      </c>
      <c r="T101" s="390" t="e">
        <f>AVERAGE(F64:F68)</f>
        <v>#DIV/0!</v>
      </c>
      <c r="U101" s="391"/>
      <c r="V101" s="390"/>
      <c r="W101" s="392"/>
      <c r="X101" s="350"/>
      <c r="Y101" s="202"/>
      <c r="Z101" s="364"/>
      <c r="AA101" s="365"/>
      <c r="AB101" s="365"/>
      <c r="AC101" s="371"/>
      <c r="AD101" s="367"/>
      <c r="AE101" s="367"/>
      <c r="AF101" s="369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84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</row>
    <row r="102" spans="1:55" ht="15" customHeight="1" thickBot="1">
      <c r="A102" s="202"/>
      <c r="B102" s="99" t="s">
        <v>186</v>
      </c>
      <c r="C102" s="121">
        <v>90</v>
      </c>
      <c r="D102" s="121">
        <v>120</v>
      </c>
      <c r="E102" s="122">
        <v>4</v>
      </c>
      <c r="F102" s="315"/>
      <c r="G102" s="316">
        <v>0.32800000000000001</v>
      </c>
      <c r="H102" s="328"/>
      <c r="I102" s="328"/>
      <c r="J102" s="328"/>
      <c r="K102" s="328"/>
      <c r="L102" s="328"/>
      <c r="M102" s="328"/>
      <c r="N102" s="135"/>
      <c r="O102" s="330"/>
      <c r="P102" s="137"/>
      <c r="Q102" s="137"/>
      <c r="R102" s="448"/>
      <c r="S102" s="393"/>
      <c r="T102" s="390"/>
      <c r="U102" s="391"/>
      <c r="V102" s="390"/>
      <c r="W102" s="384"/>
      <c r="X102" s="350"/>
      <c r="Y102" s="202"/>
      <c r="Z102" s="352"/>
      <c r="AA102" s="353"/>
      <c r="AB102" s="353"/>
      <c r="AC102" s="356"/>
      <c r="AD102" s="354"/>
      <c r="AE102" s="354"/>
      <c r="AF102" s="355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84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</row>
    <row r="103" spans="1:55" ht="15" customHeight="1" thickBot="1">
      <c r="A103" s="202"/>
      <c r="B103" s="126" t="s">
        <v>186</v>
      </c>
      <c r="C103" s="127">
        <v>91</v>
      </c>
      <c r="D103" s="127">
        <v>120</v>
      </c>
      <c r="E103" s="128">
        <v>4</v>
      </c>
      <c r="F103" s="315"/>
      <c r="G103" s="317">
        <v>0.33100000000000002</v>
      </c>
      <c r="H103" s="328"/>
      <c r="I103" s="328"/>
      <c r="J103" s="328"/>
      <c r="K103" s="328"/>
      <c r="L103" s="328"/>
      <c r="M103" s="328"/>
      <c r="N103" s="135"/>
      <c r="O103" s="330"/>
      <c r="P103" s="137"/>
      <c r="Q103" s="137"/>
      <c r="R103" s="449"/>
      <c r="S103" s="395"/>
      <c r="T103" s="396"/>
      <c r="U103" s="397"/>
      <c r="V103" s="398"/>
      <c r="W103" s="394"/>
      <c r="X103" s="351"/>
      <c r="Y103" s="202"/>
      <c r="Z103" s="358"/>
      <c r="AA103" s="372"/>
      <c r="AB103" s="359"/>
      <c r="AC103" s="360"/>
      <c r="AD103" s="361"/>
      <c r="AE103" s="361"/>
      <c r="AF103" s="363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84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</row>
    <row r="104" spans="1:55" ht="15" customHeight="1" thickBot="1">
      <c r="A104" s="202"/>
      <c r="B104" s="99" t="s">
        <v>186</v>
      </c>
      <c r="C104" s="121">
        <v>92</v>
      </c>
      <c r="D104" s="121">
        <v>50</v>
      </c>
      <c r="E104" s="122">
        <v>4</v>
      </c>
      <c r="F104" s="315"/>
      <c r="G104" s="316">
        <v>0.38600000000000001</v>
      </c>
      <c r="H104" s="328"/>
      <c r="I104" s="328"/>
      <c r="J104" s="328"/>
      <c r="K104" s="328"/>
      <c r="L104" s="328"/>
      <c r="M104" s="328"/>
      <c r="N104" s="135"/>
      <c r="O104" s="330"/>
      <c r="P104" s="137"/>
      <c r="Q104" s="137"/>
      <c r="R104" s="399" t="s">
        <v>22</v>
      </c>
      <c r="S104" s="400" t="s">
        <v>38</v>
      </c>
      <c r="T104" s="401">
        <v>3.0000000000000001E-3</v>
      </c>
      <c r="U104" s="401"/>
      <c r="V104" s="401">
        <v>-0.16200000000000001</v>
      </c>
      <c r="W104" s="402" t="e">
        <f>ROUND(MAX(F104:F108)/T106-1,3)</f>
        <v>#DIV/0!</v>
      </c>
      <c r="X104" s="282" t="e">
        <f>IF(AND(AB104&gt;=Z104, AB104&lt;=AA104),0,1)</f>
        <v>#DIV/0!</v>
      </c>
      <c r="Y104" s="202"/>
      <c r="Z104" s="346">
        <f>ABS(T104)</f>
        <v>3.0000000000000001E-3</v>
      </c>
      <c r="AA104" s="283">
        <f>ABS(V104)</f>
        <v>0.16200000000000001</v>
      </c>
      <c r="AB104" s="283" t="e">
        <f>ABS(W104)</f>
        <v>#DIV/0!</v>
      </c>
      <c r="AC104" s="283" t="e">
        <f>AA104-AB104</f>
        <v>#DIV/0!</v>
      </c>
      <c r="AD104" s="347" t="e">
        <f>IF(X104=1,ABS(V104-W104),)</f>
        <v>#DIV/0!</v>
      </c>
      <c r="AE104" s="347" t="e">
        <f>IF(X104=1,ABS(T104-W104),)</f>
        <v>#DIV/0!</v>
      </c>
      <c r="AF104" s="348" t="e">
        <f>MIN(AD104:AE104)</f>
        <v>#DIV/0!</v>
      </c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84">
        <f>SUM(AA104-Z104)</f>
        <v>0.159</v>
      </c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</row>
    <row r="105" spans="1:55" ht="15" customHeight="1" thickBot="1">
      <c r="A105" s="202"/>
      <c r="B105" s="126" t="s">
        <v>186</v>
      </c>
      <c r="C105" s="127">
        <v>93</v>
      </c>
      <c r="D105" s="127">
        <v>50</v>
      </c>
      <c r="E105" s="128">
        <v>4</v>
      </c>
      <c r="F105" s="315"/>
      <c r="G105" s="317">
        <v>0.374</v>
      </c>
      <c r="H105" s="328"/>
      <c r="I105" s="328"/>
      <c r="J105" s="328"/>
      <c r="K105" s="328"/>
      <c r="L105" s="328"/>
      <c r="M105" s="328"/>
      <c r="N105" s="135"/>
      <c r="O105" s="330"/>
      <c r="P105" s="137"/>
      <c r="Q105" s="137"/>
      <c r="R105" s="403" t="s">
        <v>123</v>
      </c>
      <c r="S105" s="404" t="s">
        <v>39</v>
      </c>
      <c r="T105" s="405">
        <v>-1.2E-2</v>
      </c>
      <c r="U105" s="405"/>
      <c r="V105" s="405">
        <v>-0.27600000000000002</v>
      </c>
      <c r="W105" s="406" t="e">
        <f>ROUND(MIN(F104:F108)/T106-1,3)</f>
        <v>#DIV/0!</v>
      </c>
      <c r="X105" s="282" t="e">
        <f>IF(AND(AB105&gt;=Z105, AB105&lt;=AA105),0,1)</f>
        <v>#DIV/0!</v>
      </c>
      <c r="Y105" s="202"/>
      <c r="Z105" s="346">
        <f>ABS(T105)</f>
        <v>1.2E-2</v>
      </c>
      <c r="AA105" s="283">
        <f>ABS(V105)</f>
        <v>0.27600000000000002</v>
      </c>
      <c r="AB105" s="283" t="e">
        <f>ABS(W105)</f>
        <v>#DIV/0!</v>
      </c>
      <c r="AC105" s="283" t="e">
        <f>AA105-AB105</f>
        <v>#DIV/0!</v>
      </c>
      <c r="AD105" s="347" t="e">
        <f>IF(X105=1,ABS(V105-W105),)</f>
        <v>#DIV/0!</v>
      </c>
      <c r="AE105" s="347" t="e">
        <f>IF(X105=1,ABS(T105-W105),)</f>
        <v>#DIV/0!</v>
      </c>
      <c r="AF105" s="348" t="e">
        <f>MIN(AD105:AE105)</f>
        <v>#DIV/0!</v>
      </c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84">
        <f>SUM(AA105-Z105)</f>
        <v>0.26400000000000001</v>
      </c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</row>
    <row r="106" spans="1:55" ht="15" customHeight="1" thickBot="1">
      <c r="A106" s="202"/>
      <c r="B106" s="99" t="s">
        <v>186</v>
      </c>
      <c r="C106" s="121">
        <v>94</v>
      </c>
      <c r="D106" s="121">
        <v>50</v>
      </c>
      <c r="E106" s="122">
        <v>4</v>
      </c>
      <c r="F106" s="315"/>
      <c r="G106" s="316">
        <v>0.36899999999999999</v>
      </c>
      <c r="H106" s="328"/>
      <c r="I106" s="328"/>
      <c r="J106" s="328"/>
      <c r="K106" s="328"/>
      <c r="L106" s="328"/>
      <c r="M106" s="328"/>
      <c r="N106" s="135"/>
      <c r="O106" s="330"/>
      <c r="P106" s="137"/>
      <c r="Q106" s="137"/>
      <c r="R106" s="403" t="s">
        <v>29</v>
      </c>
      <c r="S106" s="407" t="s">
        <v>16</v>
      </c>
      <c r="T106" s="408" t="e">
        <f>AVERAGE(F69:F73)</f>
        <v>#DIV/0!</v>
      </c>
      <c r="U106" s="409"/>
      <c r="V106" s="408"/>
      <c r="W106" s="403"/>
      <c r="X106" s="349"/>
      <c r="Y106" s="202"/>
      <c r="Z106" s="364"/>
      <c r="AA106" s="365"/>
      <c r="AB106" s="365"/>
      <c r="AC106" s="366"/>
      <c r="AD106" s="367"/>
      <c r="AE106" s="368"/>
      <c r="AF106" s="369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84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</row>
    <row r="107" spans="1:55" ht="15" customHeight="1">
      <c r="A107" s="202"/>
      <c r="B107" s="126" t="s">
        <v>186</v>
      </c>
      <c r="C107" s="127">
        <v>95</v>
      </c>
      <c r="D107" s="127">
        <v>50</v>
      </c>
      <c r="E107" s="128">
        <v>4</v>
      </c>
      <c r="F107" s="315"/>
      <c r="G107" s="317">
        <v>0.35599999999999998</v>
      </c>
      <c r="H107" s="328"/>
      <c r="I107" s="328"/>
      <c r="J107" s="328"/>
      <c r="K107" s="328"/>
      <c r="L107" s="328"/>
      <c r="M107" s="328"/>
      <c r="N107" s="135"/>
      <c r="O107" s="330"/>
      <c r="P107" s="137"/>
      <c r="Q107" s="137"/>
      <c r="R107" s="403"/>
      <c r="S107" s="404"/>
      <c r="T107" s="410"/>
      <c r="U107" s="409"/>
      <c r="V107" s="408"/>
      <c r="W107" s="403"/>
      <c r="X107" s="349"/>
      <c r="Y107" s="202"/>
      <c r="Z107" s="352"/>
      <c r="AA107" s="353"/>
      <c r="AB107" s="353"/>
      <c r="AC107" s="356"/>
      <c r="AD107" s="354"/>
      <c r="AE107" s="357"/>
      <c r="AF107" s="355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84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</row>
    <row r="108" spans="1:55" ht="15" customHeight="1" thickBot="1">
      <c r="A108" s="202"/>
      <c r="B108" s="99" t="s">
        <v>186</v>
      </c>
      <c r="C108" s="121">
        <v>96</v>
      </c>
      <c r="D108" s="121">
        <v>50</v>
      </c>
      <c r="E108" s="122">
        <v>4</v>
      </c>
      <c r="F108" s="315"/>
      <c r="G108" s="316">
        <v>0.34699999999999998</v>
      </c>
      <c r="H108" s="328"/>
      <c r="I108" s="328"/>
      <c r="J108" s="328"/>
      <c r="K108" s="328"/>
      <c r="L108" s="328"/>
      <c r="M108" s="328"/>
      <c r="N108" s="135"/>
      <c r="O108" s="330"/>
      <c r="P108" s="137"/>
      <c r="Q108" s="137"/>
      <c r="R108" s="411"/>
      <c r="S108" s="412"/>
      <c r="T108" s="413"/>
      <c r="U108" s="414"/>
      <c r="V108" s="415"/>
      <c r="W108" s="411"/>
      <c r="X108" s="349"/>
      <c r="Y108" s="202"/>
      <c r="Z108" s="358"/>
      <c r="AA108" s="359"/>
      <c r="AB108" s="359"/>
      <c r="AC108" s="360"/>
      <c r="AD108" s="361"/>
      <c r="AE108" s="362"/>
      <c r="AF108" s="363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84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</row>
    <row r="109" spans="1:55" ht="15" customHeight="1">
      <c r="A109" s="202"/>
      <c r="B109" s="126" t="s">
        <v>186</v>
      </c>
      <c r="C109" s="127">
        <v>97</v>
      </c>
      <c r="D109" s="127">
        <v>120</v>
      </c>
      <c r="E109" s="128">
        <v>4</v>
      </c>
      <c r="F109" s="315"/>
      <c r="G109" s="317">
        <v>0.33100000000000002</v>
      </c>
      <c r="H109" s="328"/>
      <c r="I109" s="328"/>
      <c r="J109" s="328"/>
      <c r="K109" s="328"/>
      <c r="L109" s="328"/>
      <c r="M109" s="328"/>
      <c r="N109" s="135"/>
      <c r="O109" s="330"/>
      <c r="P109" s="137"/>
      <c r="Q109" s="137"/>
      <c r="R109" s="379" t="s">
        <v>23</v>
      </c>
      <c r="S109" s="380" t="s">
        <v>38</v>
      </c>
      <c r="T109" s="381">
        <v>-4.7E-2</v>
      </c>
      <c r="U109" s="382"/>
      <c r="V109" s="381">
        <v>-0.21099999999999999</v>
      </c>
      <c r="W109" s="383" t="e">
        <f>ROUND(MAX(F109:F113)/T111-1,3)</f>
        <v>#DIV/0!</v>
      </c>
      <c r="X109" s="450" t="e">
        <f>IF(AND(AB109&gt;=Z109, AB109&lt;=AA109),0,1)</f>
        <v>#DIV/0!</v>
      </c>
      <c r="Y109" s="202"/>
      <c r="Z109" s="346">
        <f>ABS(T109)</f>
        <v>4.7E-2</v>
      </c>
      <c r="AA109" s="283">
        <f>ABS(V109)</f>
        <v>0.21099999999999999</v>
      </c>
      <c r="AB109" s="283" t="e">
        <f>ABS(W109)</f>
        <v>#DIV/0!</v>
      </c>
      <c r="AC109" s="283" t="e">
        <f>AA109-AB109</f>
        <v>#DIV/0!</v>
      </c>
      <c r="AD109" s="347" t="e">
        <f>IF(X109=1,ABS(V109-W109),)</f>
        <v>#DIV/0!</v>
      </c>
      <c r="AE109" s="347" t="e">
        <f>IF(X109=1,ABS(T109-W109),)</f>
        <v>#DIV/0!</v>
      </c>
      <c r="AF109" s="348" t="e">
        <f>MIN(AD109:AE109)</f>
        <v>#DIV/0!</v>
      </c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84">
        <f>SUM(AA109-Z109)</f>
        <v>0.16399999999999998</v>
      </c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</row>
    <row r="110" spans="1:55" ht="15" customHeight="1" thickBot="1">
      <c r="A110" s="202"/>
      <c r="B110" s="99" t="s">
        <v>186</v>
      </c>
      <c r="C110" s="121">
        <v>98</v>
      </c>
      <c r="D110" s="121">
        <v>120</v>
      </c>
      <c r="E110" s="122">
        <v>4</v>
      </c>
      <c r="F110" s="315"/>
      <c r="G110" s="316">
        <v>0.32200000000000001</v>
      </c>
      <c r="H110" s="328"/>
      <c r="I110" s="328"/>
      <c r="J110" s="328"/>
      <c r="K110" s="328"/>
      <c r="L110" s="328"/>
      <c r="M110" s="328"/>
      <c r="N110" s="135"/>
      <c r="O110" s="330"/>
      <c r="P110" s="137"/>
      <c r="Q110" s="137"/>
      <c r="R110" s="384" t="s">
        <v>27</v>
      </c>
      <c r="S110" s="385" t="s">
        <v>39</v>
      </c>
      <c r="T110" s="386">
        <v>-8.6999999999999994E-2</v>
      </c>
      <c r="U110" s="387"/>
      <c r="V110" s="386">
        <v>-0.26200000000000001</v>
      </c>
      <c r="W110" s="388" t="e">
        <f>ROUND(MIN(F109:F113)/T111-1,3)</f>
        <v>#DIV/0!</v>
      </c>
      <c r="X110" s="451" t="e">
        <f>IF(AND(AB110&gt;=Z110, AB110&lt;=AA110),0,1)</f>
        <v>#DIV/0!</v>
      </c>
      <c r="Y110" s="202"/>
      <c r="Z110" s="346">
        <f>ABS(T110)</f>
        <v>8.6999999999999994E-2</v>
      </c>
      <c r="AA110" s="283">
        <f>ABS(V110)</f>
        <v>0.26200000000000001</v>
      </c>
      <c r="AB110" s="283" t="e">
        <f>ABS(W110)</f>
        <v>#DIV/0!</v>
      </c>
      <c r="AC110" s="283" t="e">
        <f>AA110-AB110</f>
        <v>#DIV/0!</v>
      </c>
      <c r="AD110" s="347" t="e">
        <f>IF(X110=1,ABS(V110-W110),)</f>
        <v>#DIV/0!</v>
      </c>
      <c r="AE110" s="347" t="e">
        <f>IF(X110=1,ABS(T110-W110),)</f>
        <v>#DIV/0!</v>
      </c>
      <c r="AF110" s="348" t="e">
        <f>MIN(AD110:AE110)</f>
        <v>#DIV/0!</v>
      </c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84">
        <f>SUM(AA110-Z110)</f>
        <v>0.17500000000000002</v>
      </c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</row>
    <row r="111" spans="1:55" ht="15" customHeight="1">
      <c r="A111" s="202"/>
      <c r="B111" s="126" t="s">
        <v>186</v>
      </c>
      <c r="C111" s="127">
        <v>99</v>
      </c>
      <c r="D111" s="127">
        <v>120</v>
      </c>
      <c r="E111" s="128">
        <v>4</v>
      </c>
      <c r="F111" s="315"/>
      <c r="G111" s="317">
        <v>0.318</v>
      </c>
      <c r="H111" s="328"/>
      <c r="I111" s="328"/>
      <c r="J111" s="328"/>
      <c r="K111" s="328"/>
      <c r="L111" s="328"/>
      <c r="M111" s="328"/>
      <c r="N111" s="135"/>
      <c r="O111" s="330"/>
      <c r="P111" s="137"/>
      <c r="Q111" s="137"/>
      <c r="R111" s="384" t="s">
        <v>26</v>
      </c>
      <c r="S111" s="389" t="s">
        <v>16</v>
      </c>
      <c r="T111" s="390" t="e">
        <f>AVERAGE(F74:F78)</f>
        <v>#DIV/0!</v>
      </c>
      <c r="U111" s="391"/>
      <c r="V111" s="390"/>
      <c r="W111" s="392"/>
      <c r="X111" s="452"/>
      <c r="Y111" s="202"/>
      <c r="Z111" s="364"/>
      <c r="AA111" s="365"/>
      <c r="AB111" s="365"/>
      <c r="AC111" s="366"/>
      <c r="AD111" s="367"/>
      <c r="AE111" s="368"/>
      <c r="AF111" s="369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84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</row>
    <row r="112" spans="1:55" ht="15" customHeight="1" thickBot="1">
      <c r="A112" s="202"/>
      <c r="B112" s="99" t="s">
        <v>186</v>
      </c>
      <c r="C112" s="121">
        <v>100</v>
      </c>
      <c r="D112" s="121">
        <v>120</v>
      </c>
      <c r="E112" s="122">
        <v>4</v>
      </c>
      <c r="F112" s="315"/>
      <c r="G112" s="316">
        <v>0.316</v>
      </c>
      <c r="H112" s="328"/>
      <c r="I112" s="328"/>
      <c r="J112" s="328"/>
      <c r="K112" s="328"/>
      <c r="L112" s="328"/>
      <c r="M112" s="328"/>
      <c r="N112" s="135"/>
      <c r="O112" s="330"/>
      <c r="P112" s="137"/>
      <c r="Q112" s="137"/>
      <c r="R112" s="384"/>
      <c r="S112" s="393"/>
      <c r="T112" s="390"/>
      <c r="U112" s="391"/>
      <c r="V112" s="390"/>
      <c r="W112" s="384"/>
      <c r="X112" s="452"/>
      <c r="Y112" s="202"/>
      <c r="Z112" s="352"/>
      <c r="AA112" s="353"/>
      <c r="AB112" s="353"/>
      <c r="AC112" s="356"/>
      <c r="AD112" s="354"/>
      <c r="AE112" s="357"/>
      <c r="AF112" s="355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84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</row>
    <row r="113" spans="1:55" ht="15" customHeight="1" thickBot="1">
      <c r="A113" s="202"/>
      <c r="B113" s="126" t="s">
        <v>186</v>
      </c>
      <c r="C113" s="127">
        <v>101</v>
      </c>
      <c r="D113" s="127">
        <v>120</v>
      </c>
      <c r="E113" s="128">
        <v>4</v>
      </c>
      <c r="F113" s="315"/>
      <c r="G113" s="317">
        <v>0.30499999999999999</v>
      </c>
      <c r="H113" s="328"/>
      <c r="I113" s="328"/>
      <c r="J113" s="328"/>
      <c r="K113" s="328"/>
      <c r="L113" s="328"/>
      <c r="M113" s="328"/>
      <c r="N113" s="135"/>
      <c r="O113" s="330"/>
      <c r="P113" s="137"/>
      <c r="Q113" s="137"/>
      <c r="R113" s="394"/>
      <c r="S113" s="395"/>
      <c r="T113" s="396"/>
      <c r="U113" s="397"/>
      <c r="V113" s="398"/>
      <c r="W113" s="394"/>
      <c r="X113" s="351"/>
      <c r="Y113" s="202"/>
      <c r="Z113" s="358"/>
      <c r="AA113" s="370"/>
      <c r="AB113" s="359"/>
      <c r="AC113" s="360"/>
      <c r="AD113" s="361"/>
      <c r="AE113" s="362"/>
      <c r="AF113" s="363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84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</row>
    <row r="114" spans="1:55" ht="15" customHeight="1" thickBot="1">
      <c r="A114" s="202"/>
      <c r="B114" s="99" t="s">
        <v>186</v>
      </c>
      <c r="C114" s="121">
        <v>102</v>
      </c>
      <c r="D114" s="121">
        <v>50</v>
      </c>
      <c r="E114" s="122">
        <v>4</v>
      </c>
      <c r="F114" s="315"/>
      <c r="G114" s="316">
        <v>0.309</v>
      </c>
      <c r="H114" s="328"/>
      <c r="I114" s="328"/>
      <c r="J114" s="328"/>
      <c r="K114" s="328"/>
      <c r="L114" s="328"/>
      <c r="M114" s="328"/>
      <c r="N114" s="135"/>
      <c r="O114" s="330"/>
      <c r="P114" s="137"/>
      <c r="Q114" s="137"/>
      <c r="R114" s="399" t="s">
        <v>24</v>
      </c>
      <c r="S114" s="400" t="s">
        <v>38</v>
      </c>
      <c r="T114" s="401">
        <v>-0.12</v>
      </c>
      <c r="U114" s="401"/>
      <c r="V114" s="401">
        <v>-0.33800000000000002</v>
      </c>
      <c r="W114" s="402" t="e">
        <f>ROUND(MAX(F114:F118)/T116-1,3)</f>
        <v>#DIV/0!</v>
      </c>
      <c r="X114" s="450" t="e">
        <f>IF(AND(AB114&gt;=Z114, AB114&lt;=AA114),0,1)</f>
        <v>#DIV/0!</v>
      </c>
      <c r="Y114" s="202"/>
      <c r="Z114" s="346">
        <f>ABS(T114)</f>
        <v>0.12</v>
      </c>
      <c r="AA114" s="283">
        <f>ABS(V114)</f>
        <v>0.33800000000000002</v>
      </c>
      <c r="AB114" s="283" t="e">
        <f>ABS(W114)</f>
        <v>#DIV/0!</v>
      </c>
      <c r="AC114" s="283" t="e">
        <f>AA114-AB114</f>
        <v>#DIV/0!</v>
      </c>
      <c r="AD114" s="347" t="e">
        <f>IF(X114=1,ABS(V114-W114),)</f>
        <v>#DIV/0!</v>
      </c>
      <c r="AE114" s="347" t="e">
        <f>IF(X114=1,ABS(T114-W114),)</f>
        <v>#DIV/0!</v>
      </c>
      <c r="AF114" s="348" t="e">
        <f>MIN(AD114:AE114)</f>
        <v>#DIV/0!</v>
      </c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84">
        <f>SUM(AA114-Z114)</f>
        <v>0.21800000000000003</v>
      </c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</row>
    <row r="115" spans="1:55" ht="15" customHeight="1" thickBot="1">
      <c r="A115" s="202"/>
      <c r="B115" s="126" t="s">
        <v>186</v>
      </c>
      <c r="C115" s="127">
        <v>103</v>
      </c>
      <c r="D115" s="127">
        <v>50</v>
      </c>
      <c r="E115" s="128">
        <v>4</v>
      </c>
      <c r="F115" s="315"/>
      <c r="G115" s="317">
        <v>0.29599999999999999</v>
      </c>
      <c r="H115" s="328"/>
      <c r="I115" s="328"/>
      <c r="J115" s="328"/>
      <c r="K115" s="328"/>
      <c r="L115" s="328"/>
      <c r="M115" s="328"/>
      <c r="N115" s="135"/>
      <c r="O115" s="330"/>
      <c r="P115" s="137"/>
      <c r="Q115" s="137"/>
      <c r="R115" s="403" t="s">
        <v>123</v>
      </c>
      <c r="S115" s="404" t="s">
        <v>39</v>
      </c>
      <c r="T115" s="405">
        <v>-0.16</v>
      </c>
      <c r="U115" s="405"/>
      <c r="V115" s="405">
        <v>-0.438</v>
      </c>
      <c r="W115" s="406" t="e">
        <f>ROUND(MIN(F114:F118)/T116-1,3)</f>
        <v>#DIV/0!</v>
      </c>
      <c r="X115" s="451" t="e">
        <f>IF(AND(AB115&gt;=Z115, AB115&lt;=AA115),0,1)</f>
        <v>#DIV/0!</v>
      </c>
      <c r="Y115" s="202"/>
      <c r="Z115" s="346">
        <f>ABS(T115)</f>
        <v>0.16</v>
      </c>
      <c r="AA115" s="283">
        <f>ABS(V115)</f>
        <v>0.438</v>
      </c>
      <c r="AB115" s="283" t="e">
        <f>ABS(W115)</f>
        <v>#DIV/0!</v>
      </c>
      <c r="AC115" s="283" t="e">
        <f>AA115-AB115</f>
        <v>#DIV/0!</v>
      </c>
      <c r="AD115" s="347" t="e">
        <f>IF(X115=1,ABS(V115-W115),)</f>
        <v>#DIV/0!</v>
      </c>
      <c r="AE115" s="347" t="e">
        <f>IF(X115=1,ABS(T115-W115),)</f>
        <v>#DIV/0!</v>
      </c>
      <c r="AF115" s="348" t="e">
        <f>MIN(AD115:AE115)</f>
        <v>#DIV/0!</v>
      </c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84">
        <f>SUM(AA115-Z115)</f>
        <v>0.27800000000000002</v>
      </c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</row>
    <row r="116" spans="1:55" ht="15" customHeight="1" thickBot="1">
      <c r="A116" s="202"/>
      <c r="B116" s="99" t="s">
        <v>186</v>
      </c>
      <c r="C116" s="121">
        <v>104</v>
      </c>
      <c r="D116" s="121">
        <v>50</v>
      </c>
      <c r="E116" s="122">
        <v>4</v>
      </c>
      <c r="F116" s="315"/>
      <c r="G116" s="316">
        <v>0.28699999999999998</v>
      </c>
      <c r="H116" s="328"/>
      <c r="I116" s="328"/>
      <c r="J116" s="328"/>
      <c r="K116" s="328"/>
      <c r="L116" s="328"/>
      <c r="M116" s="328"/>
      <c r="N116" s="135"/>
      <c r="O116" s="330"/>
      <c r="P116" s="137"/>
      <c r="Q116" s="137"/>
      <c r="R116" s="403" t="s">
        <v>26</v>
      </c>
      <c r="S116" s="407" t="s">
        <v>16</v>
      </c>
      <c r="T116" s="408" t="e">
        <f>AVERAGE(F79:F83)</f>
        <v>#DIV/0!</v>
      </c>
      <c r="U116" s="409"/>
      <c r="V116" s="408"/>
      <c r="W116" s="403"/>
      <c r="X116" s="452"/>
      <c r="Y116" s="202"/>
      <c r="Z116" s="364"/>
      <c r="AA116" s="365"/>
      <c r="AB116" s="365"/>
      <c r="AC116" s="366"/>
      <c r="AD116" s="367"/>
      <c r="AE116" s="368"/>
      <c r="AF116" s="369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84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</row>
    <row r="117" spans="1:55" ht="15" customHeight="1">
      <c r="A117" s="202"/>
      <c r="B117" s="126" t="s">
        <v>186</v>
      </c>
      <c r="C117" s="127">
        <v>105</v>
      </c>
      <c r="D117" s="127">
        <v>50</v>
      </c>
      <c r="E117" s="128">
        <v>4</v>
      </c>
      <c r="F117" s="315"/>
      <c r="G117" s="317">
        <v>0.27800000000000002</v>
      </c>
      <c r="H117" s="328"/>
      <c r="I117" s="328"/>
      <c r="J117" s="328"/>
      <c r="K117" s="328"/>
      <c r="L117" s="328"/>
      <c r="M117" s="328"/>
      <c r="N117" s="135"/>
      <c r="O117" s="330"/>
      <c r="P117" s="137"/>
      <c r="Q117" s="137"/>
      <c r="R117" s="403"/>
      <c r="S117" s="404"/>
      <c r="T117" s="410"/>
      <c r="U117" s="409"/>
      <c r="V117" s="408"/>
      <c r="W117" s="403"/>
      <c r="X117" s="350"/>
      <c r="Y117" s="202"/>
      <c r="Z117" s="352"/>
      <c r="AA117" s="353"/>
      <c r="AB117" s="353"/>
      <c r="AC117" s="356"/>
      <c r="AD117" s="354"/>
      <c r="AE117" s="357"/>
      <c r="AF117" s="355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84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</row>
    <row r="118" spans="1:55" ht="15" customHeight="1" thickBot="1">
      <c r="A118" s="202"/>
      <c r="B118" s="99" t="s">
        <v>186</v>
      </c>
      <c r="C118" s="121">
        <v>106</v>
      </c>
      <c r="D118" s="121">
        <v>50</v>
      </c>
      <c r="E118" s="122">
        <v>4</v>
      </c>
      <c r="F118" s="318"/>
      <c r="G118" s="316">
        <v>0.27700000000000002</v>
      </c>
      <c r="H118" s="328"/>
      <c r="I118" s="328"/>
      <c r="J118" s="328"/>
      <c r="K118" s="328"/>
      <c r="L118" s="328"/>
      <c r="M118" s="328"/>
      <c r="N118" s="135"/>
      <c r="O118" s="330"/>
      <c r="P118" s="137"/>
      <c r="Q118" s="137"/>
      <c r="R118" s="411"/>
      <c r="S118" s="412"/>
      <c r="T118" s="413"/>
      <c r="U118" s="414"/>
      <c r="V118" s="415"/>
      <c r="W118" s="411"/>
      <c r="X118" s="351"/>
      <c r="Y118" s="202"/>
      <c r="Z118" s="358"/>
      <c r="AA118" s="370"/>
      <c r="AB118" s="359"/>
      <c r="AC118" s="360"/>
      <c r="AD118" s="361"/>
      <c r="AE118" s="362"/>
      <c r="AF118" s="363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84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</row>
    <row r="119" spans="1:55" ht="15" customHeight="1">
      <c r="A119" s="202"/>
      <c r="B119" s="126" t="s">
        <v>186</v>
      </c>
      <c r="C119" s="127">
        <v>107</v>
      </c>
      <c r="D119" s="127">
        <v>120</v>
      </c>
      <c r="E119" s="128">
        <v>4</v>
      </c>
      <c r="F119" s="318"/>
      <c r="G119" s="317">
        <v>0.29199999999999998</v>
      </c>
      <c r="H119" s="328"/>
      <c r="I119" s="328"/>
      <c r="J119" s="328"/>
      <c r="K119" s="328"/>
      <c r="L119" s="328"/>
      <c r="M119" s="328"/>
      <c r="N119" s="135"/>
      <c r="O119" s="330"/>
      <c r="P119" s="137"/>
      <c r="Q119" s="137"/>
      <c r="R119" s="379" t="s">
        <v>25</v>
      </c>
      <c r="S119" s="380" t="s">
        <v>38</v>
      </c>
      <c r="T119" s="381">
        <v>-5.7000000000000002E-2</v>
      </c>
      <c r="U119" s="382"/>
      <c r="V119" s="381">
        <v>-0.49399999999999999</v>
      </c>
      <c r="W119" s="383" t="e">
        <f>ROUND(MAX(F119:F123)/T121-1,3)</f>
        <v>#DIV/0!</v>
      </c>
      <c r="X119" s="282" t="e">
        <f>IF(AND(AB119&gt;=Z119, AB119&lt;=AA119),0,1)</f>
        <v>#DIV/0!</v>
      </c>
      <c r="Y119" s="202"/>
      <c r="Z119" s="346">
        <f>ABS(T119)</f>
        <v>5.7000000000000002E-2</v>
      </c>
      <c r="AA119" s="283">
        <f>ABS(V119)</f>
        <v>0.49399999999999999</v>
      </c>
      <c r="AB119" s="283" t="e">
        <f>ABS(W119)</f>
        <v>#DIV/0!</v>
      </c>
      <c r="AC119" s="283" t="e">
        <f>AA119-AB119</f>
        <v>#DIV/0!</v>
      </c>
      <c r="AD119" s="347" t="e">
        <f>IF(X119=1,ABS(V119-W119),)</f>
        <v>#DIV/0!</v>
      </c>
      <c r="AE119" s="347" t="e">
        <f>IF(X119=1,ABS(T119-W119),)</f>
        <v>#DIV/0!</v>
      </c>
      <c r="AF119" s="348" t="e">
        <f>MIN(AD119:AE119)</f>
        <v>#DIV/0!</v>
      </c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84">
        <f>SUM(AA119-Z119)</f>
        <v>0.437</v>
      </c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</row>
    <row r="120" spans="1:55" ht="15" customHeight="1" thickBot="1">
      <c r="A120" s="202"/>
      <c r="B120" s="99" t="s">
        <v>186</v>
      </c>
      <c r="C120" s="121">
        <v>108</v>
      </c>
      <c r="D120" s="121">
        <v>120</v>
      </c>
      <c r="E120" s="122">
        <v>4</v>
      </c>
      <c r="F120" s="318"/>
      <c r="G120" s="316">
        <v>0.26</v>
      </c>
      <c r="H120" s="328"/>
      <c r="I120" s="328"/>
      <c r="J120" s="328"/>
      <c r="K120" s="328"/>
      <c r="L120" s="328"/>
      <c r="M120" s="328"/>
      <c r="N120" s="135"/>
      <c r="O120" s="330"/>
      <c r="P120" s="137"/>
      <c r="Q120" s="137"/>
      <c r="R120" s="384" t="s">
        <v>27</v>
      </c>
      <c r="S120" s="385" t="s">
        <v>39</v>
      </c>
      <c r="T120" s="386">
        <v>-0.37</v>
      </c>
      <c r="U120" s="387"/>
      <c r="V120" s="386">
        <v>-0.80900000000000005</v>
      </c>
      <c r="W120" s="388" t="e">
        <f>ROUND(MIN(F119:F123)/T121-1,3)</f>
        <v>#DIV/0!</v>
      </c>
      <c r="X120" s="282" t="e">
        <f>IF(AND(AB120&gt;=Z120, AB120&lt;=AA120),0,1)</f>
        <v>#DIV/0!</v>
      </c>
      <c r="Y120" s="202"/>
      <c r="Z120" s="346">
        <f>ABS(T120)</f>
        <v>0.37</v>
      </c>
      <c r="AA120" s="283">
        <f>ABS(V120)</f>
        <v>0.80900000000000005</v>
      </c>
      <c r="AB120" s="283" t="e">
        <f>ABS(W120)</f>
        <v>#DIV/0!</v>
      </c>
      <c r="AC120" s="283" t="e">
        <f>AA120-AB120</f>
        <v>#DIV/0!</v>
      </c>
      <c r="AD120" s="347" t="e">
        <f>IF(X120=1,ABS(V120-W120),)</f>
        <v>#DIV/0!</v>
      </c>
      <c r="AE120" s="347" t="e">
        <f>IF(X120=1,ABS(T120-W120),)</f>
        <v>#DIV/0!</v>
      </c>
      <c r="AF120" s="348" t="e">
        <f>MIN(AD120:AE120)</f>
        <v>#DIV/0!</v>
      </c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86">
        <f>SUM(AA120-Z120)</f>
        <v>0.43900000000000006</v>
      </c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</row>
    <row r="121" spans="1:55" ht="15" customHeight="1">
      <c r="A121" s="202"/>
      <c r="B121" s="126" t="s">
        <v>186</v>
      </c>
      <c r="C121" s="127">
        <v>109</v>
      </c>
      <c r="D121" s="127">
        <v>120</v>
      </c>
      <c r="E121" s="128">
        <v>4</v>
      </c>
      <c r="F121" s="318"/>
      <c r="G121" s="317">
        <v>0.249</v>
      </c>
      <c r="H121" s="328"/>
      <c r="I121" s="328"/>
      <c r="J121" s="328"/>
      <c r="K121" s="328"/>
      <c r="L121" s="328"/>
      <c r="M121" s="328"/>
      <c r="N121" s="135"/>
      <c r="O121" s="330"/>
      <c r="P121" s="137"/>
      <c r="Q121" s="137"/>
      <c r="R121" s="384" t="s">
        <v>28</v>
      </c>
      <c r="S121" s="389" t="s">
        <v>16</v>
      </c>
      <c r="T121" s="390" t="e">
        <f>AVERAGE(F84:F88)</f>
        <v>#DIV/0!</v>
      </c>
      <c r="U121" s="391"/>
      <c r="V121" s="390"/>
      <c r="W121" s="39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</row>
    <row r="122" spans="1:55" ht="15" customHeight="1" thickBot="1">
      <c r="A122" s="202"/>
      <c r="B122" s="99" t="s">
        <v>186</v>
      </c>
      <c r="C122" s="121">
        <v>110</v>
      </c>
      <c r="D122" s="121">
        <v>120</v>
      </c>
      <c r="E122" s="122">
        <v>4</v>
      </c>
      <c r="F122" s="318"/>
      <c r="G122" s="316">
        <v>0.21447665407385899</v>
      </c>
      <c r="H122" s="328"/>
      <c r="I122" s="328"/>
      <c r="J122" s="328"/>
      <c r="K122" s="328"/>
      <c r="L122" s="328"/>
      <c r="M122" s="328"/>
      <c r="N122" s="135"/>
      <c r="O122" s="330"/>
      <c r="P122" s="137"/>
      <c r="Q122" s="137"/>
      <c r="R122" s="384"/>
      <c r="S122" s="393"/>
      <c r="T122" s="390"/>
      <c r="U122" s="391"/>
      <c r="V122" s="390"/>
      <c r="W122" s="384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</row>
    <row r="123" spans="1:55" ht="15" customHeight="1" thickBot="1">
      <c r="A123" s="202"/>
      <c r="B123" s="126" t="s">
        <v>186</v>
      </c>
      <c r="C123" s="127">
        <v>111</v>
      </c>
      <c r="D123" s="127">
        <v>120</v>
      </c>
      <c r="E123" s="128">
        <v>4</v>
      </c>
      <c r="F123" s="319"/>
      <c r="G123" s="321">
        <v>0.17</v>
      </c>
      <c r="H123" s="328"/>
      <c r="I123" s="328"/>
      <c r="J123" s="328"/>
      <c r="K123" s="328"/>
      <c r="L123" s="328"/>
      <c r="M123" s="328"/>
      <c r="N123" s="135"/>
      <c r="O123" s="331"/>
      <c r="P123" s="137"/>
      <c r="Q123" s="137"/>
      <c r="R123" s="394"/>
      <c r="S123" s="395"/>
      <c r="T123" s="396"/>
      <c r="U123" s="397"/>
      <c r="V123" s="398"/>
      <c r="W123" s="394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</row>
    <row r="124" spans="1:55" ht="14.25" customHeight="1">
      <c r="A124" s="202"/>
      <c r="B124" s="100" t="s">
        <v>0</v>
      </c>
      <c r="C124" s="118">
        <v>112</v>
      </c>
      <c r="D124" s="118">
        <v>120</v>
      </c>
      <c r="E124" s="119">
        <v>4</v>
      </c>
      <c r="F124" s="311"/>
      <c r="G124" s="322">
        <v>0.39</v>
      </c>
      <c r="H124" s="105">
        <f t="shared" ref="H124:H125" si="20">IF((D124&gt;50),G124-0.01,G124-0.02)</f>
        <v>0.38</v>
      </c>
      <c r="I124" s="106">
        <f t="shared" ref="I124:I125" si="21">IF((D124&gt;50),G124+0.01,G124+0.02)</f>
        <v>0.4</v>
      </c>
      <c r="J124" s="106">
        <f t="shared" ref="J124:J125" si="22">IF((D124&gt;50),G124-0.02,G124-0.04)</f>
        <v>0.37</v>
      </c>
      <c r="K124" s="106">
        <f t="shared" ref="K124:K125" si="23">IF((D124&gt;50),G124+0.02,G124+0.04)</f>
        <v>0.41000000000000003</v>
      </c>
      <c r="L124" s="106">
        <f t="shared" ref="L124:L125" si="24">IF((D124&gt;50),G124-0.03,G124-0.06)</f>
        <v>0.36</v>
      </c>
      <c r="M124" s="106">
        <f t="shared" ref="M124:M125" si="25">IF((D124&gt;50),G124+0.03,G124+0.06)</f>
        <v>0.42000000000000004</v>
      </c>
      <c r="N124" s="152"/>
      <c r="O124" s="329"/>
      <c r="P124" s="154"/>
      <c r="Q124" s="335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</row>
    <row r="125" spans="1:55" ht="14.25" customHeight="1" thickBot="1">
      <c r="A125" s="202"/>
      <c r="B125" s="99" t="s">
        <v>0</v>
      </c>
      <c r="C125" s="121">
        <v>113</v>
      </c>
      <c r="D125" s="121">
        <v>120</v>
      </c>
      <c r="E125" s="122">
        <v>4</v>
      </c>
      <c r="F125" s="309"/>
      <c r="G125" s="317">
        <v>0.379</v>
      </c>
      <c r="H125" s="108">
        <f t="shared" si="20"/>
        <v>0.36899999999999999</v>
      </c>
      <c r="I125" s="109">
        <f t="shared" si="21"/>
        <v>0.38900000000000001</v>
      </c>
      <c r="J125" s="109">
        <f t="shared" si="22"/>
        <v>0.35899999999999999</v>
      </c>
      <c r="K125" s="109">
        <f t="shared" si="23"/>
        <v>0.39900000000000002</v>
      </c>
      <c r="L125" s="109">
        <f t="shared" si="24"/>
        <v>0.34899999999999998</v>
      </c>
      <c r="M125" s="109">
        <f t="shared" si="25"/>
        <v>0.40900000000000003</v>
      </c>
      <c r="N125" s="135"/>
      <c r="O125" s="330"/>
      <c r="P125" s="137"/>
      <c r="Q125" s="336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</row>
    <row r="126" spans="1:55" ht="14.25" customHeight="1">
      <c r="A126" s="202"/>
      <c r="B126" s="100" t="s">
        <v>0</v>
      </c>
      <c r="C126" s="118">
        <v>114</v>
      </c>
      <c r="D126" s="118">
        <v>120</v>
      </c>
      <c r="E126" s="119">
        <v>4</v>
      </c>
      <c r="F126" s="309"/>
      <c r="G126" s="316">
        <v>0.36899999999999999</v>
      </c>
      <c r="H126" s="105">
        <f t="shared" ref="H126:H178" si="26">IF((D126&gt;50),G126-0.01,G126-0.02)</f>
        <v>0.35899999999999999</v>
      </c>
      <c r="I126" s="106">
        <f t="shared" ref="I126:I178" si="27">IF((D126&gt;50),G126+0.01,G126+0.02)</f>
        <v>0.379</v>
      </c>
      <c r="J126" s="106">
        <f t="shared" ref="J126:J178" si="28">IF((D126&gt;50),G126-0.02,G126-0.04)</f>
        <v>0.34899999999999998</v>
      </c>
      <c r="K126" s="106">
        <f t="shared" ref="K126:K178" si="29">IF((D126&gt;50),G126+0.02,G126+0.04)</f>
        <v>0.38900000000000001</v>
      </c>
      <c r="L126" s="106">
        <f t="shared" ref="L126:L178" si="30">IF((D126&gt;50),G126-0.03,G126-0.06)</f>
        <v>0.33899999999999997</v>
      </c>
      <c r="M126" s="106">
        <f t="shared" ref="M126:M178" si="31">IF((D126&gt;50),G126+0.03,G126+0.06)</f>
        <v>0.39900000000000002</v>
      </c>
      <c r="N126" s="135"/>
      <c r="O126" s="330"/>
      <c r="P126" s="137"/>
      <c r="Q126" s="336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</row>
    <row r="127" spans="1:55" ht="14.25" customHeight="1" thickBot="1">
      <c r="A127" s="202"/>
      <c r="B127" s="99" t="s">
        <v>0</v>
      </c>
      <c r="C127" s="121">
        <v>115</v>
      </c>
      <c r="D127" s="121">
        <v>120</v>
      </c>
      <c r="E127" s="122">
        <v>4</v>
      </c>
      <c r="F127" s="309"/>
      <c r="G127" s="317">
        <v>0.371</v>
      </c>
      <c r="H127" s="108">
        <f t="shared" si="26"/>
        <v>0.36099999999999999</v>
      </c>
      <c r="I127" s="109">
        <f t="shared" si="27"/>
        <v>0.38100000000000001</v>
      </c>
      <c r="J127" s="109">
        <f t="shared" si="28"/>
        <v>0.35099999999999998</v>
      </c>
      <c r="K127" s="109">
        <f t="shared" si="29"/>
        <v>0.39100000000000001</v>
      </c>
      <c r="L127" s="109">
        <f>IF((D127&gt;50),G127-0.03,G127-0.06)</f>
        <v>0.34099999999999997</v>
      </c>
      <c r="M127" s="109">
        <f t="shared" si="31"/>
        <v>0.40100000000000002</v>
      </c>
      <c r="N127" s="135"/>
      <c r="O127" s="330"/>
      <c r="P127" s="137"/>
      <c r="Q127" s="336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</row>
    <row r="128" spans="1:55" ht="14.25" customHeight="1">
      <c r="A128" s="202"/>
      <c r="B128" s="100" t="s">
        <v>0</v>
      </c>
      <c r="C128" s="118">
        <v>116</v>
      </c>
      <c r="D128" s="118">
        <v>120</v>
      </c>
      <c r="E128" s="119">
        <v>4</v>
      </c>
      <c r="F128" s="310"/>
      <c r="G128" s="316">
        <v>0.375</v>
      </c>
      <c r="H128" s="105">
        <f t="shared" si="26"/>
        <v>0.36499999999999999</v>
      </c>
      <c r="I128" s="106">
        <f t="shared" si="27"/>
        <v>0.38500000000000001</v>
      </c>
      <c r="J128" s="106">
        <f t="shared" si="28"/>
        <v>0.35499999999999998</v>
      </c>
      <c r="K128" s="106">
        <f t="shared" si="29"/>
        <v>0.39500000000000002</v>
      </c>
      <c r="L128" s="106">
        <f t="shared" si="30"/>
        <v>0.34499999999999997</v>
      </c>
      <c r="M128" s="106">
        <f t="shared" si="31"/>
        <v>0.40500000000000003</v>
      </c>
      <c r="N128" s="135"/>
      <c r="O128" s="330"/>
      <c r="P128" s="137"/>
      <c r="Q128" s="336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</row>
    <row r="129" spans="1:55" ht="14.25" customHeight="1" thickBot="1">
      <c r="A129" s="202"/>
      <c r="B129" s="99" t="s">
        <v>0</v>
      </c>
      <c r="C129" s="121">
        <v>117</v>
      </c>
      <c r="D129" s="121">
        <v>120</v>
      </c>
      <c r="E129" s="122">
        <v>4</v>
      </c>
      <c r="F129" s="310"/>
      <c r="G129" s="317">
        <v>0.36699999999999999</v>
      </c>
      <c r="H129" s="108">
        <f t="shared" si="26"/>
        <v>0.35699999999999998</v>
      </c>
      <c r="I129" s="109">
        <f t="shared" si="27"/>
        <v>0.377</v>
      </c>
      <c r="J129" s="109">
        <f t="shared" si="28"/>
        <v>0.34699999999999998</v>
      </c>
      <c r="K129" s="109">
        <f t="shared" si="29"/>
        <v>0.38700000000000001</v>
      </c>
      <c r="L129" s="109">
        <f t="shared" si="30"/>
        <v>0.33699999999999997</v>
      </c>
      <c r="M129" s="109">
        <f t="shared" si="31"/>
        <v>0.39700000000000002</v>
      </c>
      <c r="N129" s="135">
        <f t="shared" ref="N129" si="32">IF(F129="",0, IF( OR(F129&lt;H129,F129&gt;I129),1,0))</f>
        <v>0</v>
      </c>
      <c r="O129" s="330">
        <f t="shared" ref="O129" si="33">IF(F129="",0, IF( OR(F129&lt;J129,F129&gt;K129),1,0))</f>
        <v>0</v>
      </c>
      <c r="P129" s="137">
        <f t="shared" ref="P129" si="34">IF(F129="",0, IF( OR(F129&lt;L129,F129&gt;M129),1,0))</f>
        <v>0</v>
      </c>
      <c r="Q129" s="336">
        <f t="shared" ref="Q129:Q178" si="35">IF(F129="",0, IF( (F129-G129&gt;0.06),1,0))</f>
        <v>0</v>
      </c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</row>
    <row r="130" spans="1:55" ht="14.25" customHeight="1">
      <c r="A130" s="202"/>
      <c r="B130" s="100" t="s">
        <v>0</v>
      </c>
      <c r="C130" s="118">
        <v>118</v>
      </c>
      <c r="D130" s="118">
        <v>120</v>
      </c>
      <c r="E130" s="119">
        <v>4</v>
      </c>
      <c r="F130" s="310"/>
      <c r="G130" s="316">
        <v>0.36799999999999999</v>
      </c>
      <c r="H130" s="105">
        <f t="shared" si="26"/>
        <v>0.35799999999999998</v>
      </c>
      <c r="I130" s="106">
        <f t="shared" si="27"/>
        <v>0.378</v>
      </c>
      <c r="J130" s="106">
        <f t="shared" si="28"/>
        <v>0.34799999999999998</v>
      </c>
      <c r="K130" s="106">
        <f t="shared" si="29"/>
        <v>0.38800000000000001</v>
      </c>
      <c r="L130" s="106">
        <f t="shared" si="30"/>
        <v>0.33799999999999997</v>
      </c>
      <c r="M130" s="106">
        <f t="shared" si="31"/>
        <v>0.39800000000000002</v>
      </c>
      <c r="N130" s="135">
        <f t="shared" ref="N130:N178" si="36">IF(F130="",0, IF( OR(F130&lt;H130,F130&gt;I130),1,0))</f>
        <v>0</v>
      </c>
      <c r="O130" s="330">
        <f t="shared" ref="O130:O178" si="37">IF(F130="",0, IF( OR(F130&lt;J130,F130&gt;K130),1,0))</f>
        <v>0</v>
      </c>
      <c r="P130" s="137">
        <f t="shared" ref="P130:P178" si="38">IF(F130="",0, IF( OR(F130&lt;L130,F130&gt;M130),1,0))</f>
        <v>0</v>
      </c>
      <c r="Q130" s="336">
        <f t="shared" si="35"/>
        <v>0</v>
      </c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</row>
    <row r="131" spans="1:55" ht="14.25" customHeight="1" thickBot="1">
      <c r="A131" s="202"/>
      <c r="B131" s="99" t="s">
        <v>0</v>
      </c>
      <c r="C131" s="121">
        <v>119</v>
      </c>
      <c r="D131" s="121">
        <v>120</v>
      </c>
      <c r="E131" s="122">
        <v>4</v>
      </c>
      <c r="F131" s="310"/>
      <c r="G131" s="317">
        <v>0.36699999999999999</v>
      </c>
      <c r="H131" s="108">
        <f t="shared" si="26"/>
        <v>0.35699999999999998</v>
      </c>
      <c r="I131" s="109">
        <f t="shared" si="27"/>
        <v>0.377</v>
      </c>
      <c r="J131" s="109">
        <f t="shared" si="28"/>
        <v>0.34699999999999998</v>
      </c>
      <c r="K131" s="109">
        <f t="shared" si="29"/>
        <v>0.38700000000000001</v>
      </c>
      <c r="L131" s="109">
        <f t="shared" si="30"/>
        <v>0.33699999999999997</v>
      </c>
      <c r="M131" s="109">
        <f t="shared" si="31"/>
        <v>0.39700000000000002</v>
      </c>
      <c r="N131" s="135">
        <f t="shared" si="36"/>
        <v>0</v>
      </c>
      <c r="O131" s="330">
        <f t="shared" si="37"/>
        <v>0</v>
      </c>
      <c r="P131" s="137">
        <f t="shared" si="38"/>
        <v>0</v>
      </c>
      <c r="Q131" s="336">
        <f t="shared" si="35"/>
        <v>0</v>
      </c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</row>
    <row r="132" spans="1:55" ht="14.25" customHeight="1">
      <c r="A132" s="202"/>
      <c r="B132" s="100" t="s">
        <v>0</v>
      </c>
      <c r="C132" s="118">
        <v>120</v>
      </c>
      <c r="D132" s="118">
        <v>120</v>
      </c>
      <c r="E132" s="119">
        <v>4</v>
      </c>
      <c r="F132" s="310"/>
      <c r="G132" s="316">
        <v>0.36599999999999999</v>
      </c>
      <c r="H132" s="105">
        <f t="shared" si="26"/>
        <v>0.35599999999999998</v>
      </c>
      <c r="I132" s="106">
        <f t="shared" si="27"/>
        <v>0.376</v>
      </c>
      <c r="J132" s="106">
        <f t="shared" si="28"/>
        <v>0.34599999999999997</v>
      </c>
      <c r="K132" s="106">
        <f t="shared" si="29"/>
        <v>0.38600000000000001</v>
      </c>
      <c r="L132" s="106">
        <f t="shared" si="30"/>
        <v>0.33599999999999997</v>
      </c>
      <c r="M132" s="106">
        <f t="shared" si="31"/>
        <v>0.39600000000000002</v>
      </c>
      <c r="N132" s="135">
        <f t="shared" si="36"/>
        <v>0</v>
      </c>
      <c r="O132" s="330">
        <f t="shared" si="37"/>
        <v>0</v>
      </c>
      <c r="P132" s="137">
        <f t="shared" si="38"/>
        <v>0</v>
      </c>
      <c r="Q132" s="336">
        <f t="shared" si="35"/>
        <v>0</v>
      </c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</row>
    <row r="133" spans="1:55" ht="14.25" customHeight="1" thickBot="1">
      <c r="A133" s="202"/>
      <c r="B133" s="99" t="s">
        <v>0</v>
      </c>
      <c r="C133" s="121">
        <v>121</v>
      </c>
      <c r="D133" s="121">
        <v>120</v>
      </c>
      <c r="E133" s="122">
        <v>4</v>
      </c>
      <c r="F133" s="309"/>
      <c r="G133" s="317">
        <v>0.36499999999999999</v>
      </c>
      <c r="H133" s="108">
        <f t="shared" si="26"/>
        <v>0.35499999999999998</v>
      </c>
      <c r="I133" s="109">
        <f t="shared" si="27"/>
        <v>0.375</v>
      </c>
      <c r="J133" s="109">
        <f t="shared" si="28"/>
        <v>0.34499999999999997</v>
      </c>
      <c r="K133" s="109">
        <f t="shared" si="29"/>
        <v>0.38500000000000001</v>
      </c>
      <c r="L133" s="109">
        <f t="shared" si="30"/>
        <v>0.33499999999999996</v>
      </c>
      <c r="M133" s="109">
        <f t="shared" si="31"/>
        <v>0.39500000000000002</v>
      </c>
      <c r="N133" s="135">
        <f t="shared" si="36"/>
        <v>0</v>
      </c>
      <c r="O133" s="330">
        <f t="shared" si="37"/>
        <v>0</v>
      </c>
      <c r="P133" s="137">
        <f t="shared" si="38"/>
        <v>0</v>
      </c>
      <c r="Q133" s="336">
        <f t="shared" si="35"/>
        <v>0</v>
      </c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</row>
    <row r="134" spans="1:55" ht="14.25" customHeight="1">
      <c r="A134" s="202"/>
      <c r="B134" s="100" t="s">
        <v>1</v>
      </c>
      <c r="C134" s="118">
        <v>122</v>
      </c>
      <c r="D134" s="118">
        <v>200</v>
      </c>
      <c r="E134" s="119">
        <v>4</v>
      </c>
      <c r="F134" s="309"/>
      <c r="G134" s="316">
        <v>0.39900000000000002</v>
      </c>
      <c r="H134" s="105">
        <f t="shared" si="26"/>
        <v>0.38900000000000001</v>
      </c>
      <c r="I134" s="106">
        <f t="shared" si="27"/>
        <v>0.40900000000000003</v>
      </c>
      <c r="J134" s="106">
        <f t="shared" si="28"/>
        <v>0.379</v>
      </c>
      <c r="K134" s="106">
        <f t="shared" si="29"/>
        <v>0.41900000000000004</v>
      </c>
      <c r="L134" s="106">
        <f t="shared" si="30"/>
        <v>0.36899999999999999</v>
      </c>
      <c r="M134" s="106">
        <f t="shared" si="31"/>
        <v>0.42900000000000005</v>
      </c>
      <c r="N134" s="135">
        <f t="shared" si="36"/>
        <v>0</v>
      </c>
      <c r="O134" s="330">
        <f t="shared" si="37"/>
        <v>0</v>
      </c>
      <c r="P134" s="137">
        <f t="shared" si="38"/>
        <v>0</v>
      </c>
      <c r="Q134" s="336">
        <f t="shared" si="35"/>
        <v>0</v>
      </c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</row>
    <row r="135" spans="1:55" ht="14.25" customHeight="1" thickBot="1">
      <c r="A135" s="202"/>
      <c r="B135" s="99" t="s">
        <v>1</v>
      </c>
      <c r="C135" s="121">
        <v>123</v>
      </c>
      <c r="D135" s="121">
        <v>200</v>
      </c>
      <c r="E135" s="122">
        <v>4</v>
      </c>
      <c r="F135" s="309"/>
      <c r="G135" s="317">
        <v>0.40600000000000003</v>
      </c>
      <c r="H135" s="108">
        <f t="shared" si="26"/>
        <v>0.39600000000000002</v>
      </c>
      <c r="I135" s="109">
        <f t="shared" si="27"/>
        <v>0.41600000000000004</v>
      </c>
      <c r="J135" s="109">
        <f t="shared" si="28"/>
        <v>0.38600000000000001</v>
      </c>
      <c r="K135" s="109">
        <f t="shared" si="29"/>
        <v>0.42600000000000005</v>
      </c>
      <c r="L135" s="109">
        <f t="shared" si="30"/>
        <v>0.376</v>
      </c>
      <c r="M135" s="109">
        <f t="shared" si="31"/>
        <v>0.43600000000000005</v>
      </c>
      <c r="N135" s="135">
        <f t="shared" si="36"/>
        <v>0</v>
      </c>
      <c r="O135" s="330">
        <f t="shared" si="37"/>
        <v>0</v>
      </c>
      <c r="P135" s="137">
        <f t="shared" si="38"/>
        <v>0</v>
      </c>
      <c r="Q135" s="336">
        <f t="shared" si="35"/>
        <v>0</v>
      </c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</row>
    <row r="136" spans="1:55" ht="14.25" customHeight="1">
      <c r="A136" s="202"/>
      <c r="B136" s="100" t="s">
        <v>1</v>
      </c>
      <c r="C136" s="118">
        <v>124</v>
      </c>
      <c r="D136" s="118">
        <v>200</v>
      </c>
      <c r="E136" s="119">
        <v>4</v>
      </c>
      <c r="F136" s="309"/>
      <c r="G136" s="316">
        <v>0.41</v>
      </c>
      <c r="H136" s="105">
        <f t="shared" si="26"/>
        <v>0.39999999999999997</v>
      </c>
      <c r="I136" s="106">
        <f t="shared" si="27"/>
        <v>0.42</v>
      </c>
      <c r="J136" s="106">
        <f t="shared" si="28"/>
        <v>0.38999999999999996</v>
      </c>
      <c r="K136" s="106">
        <f t="shared" si="29"/>
        <v>0.43</v>
      </c>
      <c r="L136" s="106">
        <f t="shared" si="30"/>
        <v>0.38</v>
      </c>
      <c r="M136" s="106">
        <f t="shared" si="31"/>
        <v>0.43999999999999995</v>
      </c>
      <c r="N136" s="135">
        <f t="shared" si="36"/>
        <v>0</v>
      </c>
      <c r="O136" s="330">
        <f t="shared" si="37"/>
        <v>0</v>
      </c>
      <c r="P136" s="137">
        <f t="shared" si="38"/>
        <v>0</v>
      </c>
      <c r="Q136" s="336">
        <f t="shared" si="35"/>
        <v>0</v>
      </c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</row>
    <row r="137" spans="1:55" ht="14.25" customHeight="1" thickBot="1">
      <c r="A137" s="202"/>
      <c r="B137" s="99" t="s">
        <v>1</v>
      </c>
      <c r="C137" s="121">
        <v>125</v>
      </c>
      <c r="D137" s="121">
        <v>200</v>
      </c>
      <c r="E137" s="122">
        <v>4</v>
      </c>
      <c r="F137" s="309"/>
      <c r="G137" s="317">
        <v>0.41499999999999998</v>
      </c>
      <c r="H137" s="108">
        <f t="shared" si="26"/>
        <v>0.40499999999999997</v>
      </c>
      <c r="I137" s="109">
        <f t="shared" si="27"/>
        <v>0.42499999999999999</v>
      </c>
      <c r="J137" s="109">
        <f t="shared" si="28"/>
        <v>0.39499999999999996</v>
      </c>
      <c r="K137" s="109">
        <f t="shared" si="29"/>
        <v>0.435</v>
      </c>
      <c r="L137" s="109">
        <f t="shared" si="30"/>
        <v>0.38500000000000001</v>
      </c>
      <c r="M137" s="109">
        <f t="shared" si="31"/>
        <v>0.44499999999999995</v>
      </c>
      <c r="N137" s="135">
        <f t="shared" si="36"/>
        <v>0</v>
      </c>
      <c r="O137" s="330">
        <f t="shared" si="37"/>
        <v>0</v>
      </c>
      <c r="P137" s="137">
        <f t="shared" si="38"/>
        <v>0</v>
      </c>
      <c r="Q137" s="336">
        <f t="shared" si="35"/>
        <v>0</v>
      </c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</row>
    <row r="138" spans="1:55" ht="14.25" customHeight="1">
      <c r="A138" s="202"/>
      <c r="B138" s="100" t="s">
        <v>1</v>
      </c>
      <c r="C138" s="118">
        <v>126</v>
      </c>
      <c r="D138" s="118">
        <v>200</v>
      </c>
      <c r="E138" s="119">
        <v>4</v>
      </c>
      <c r="F138" s="309"/>
      <c r="G138" s="316">
        <v>0.41699999999999998</v>
      </c>
      <c r="H138" s="105">
        <f t="shared" si="26"/>
        <v>0.40699999999999997</v>
      </c>
      <c r="I138" s="106">
        <f t="shared" si="27"/>
        <v>0.42699999999999999</v>
      </c>
      <c r="J138" s="106">
        <f t="shared" si="28"/>
        <v>0.39699999999999996</v>
      </c>
      <c r="K138" s="106">
        <f t="shared" si="29"/>
        <v>0.437</v>
      </c>
      <c r="L138" s="106">
        <f t="shared" si="30"/>
        <v>0.38700000000000001</v>
      </c>
      <c r="M138" s="106">
        <f t="shared" si="31"/>
        <v>0.44699999999999995</v>
      </c>
      <c r="N138" s="135">
        <f t="shared" si="36"/>
        <v>0</v>
      </c>
      <c r="O138" s="330">
        <f t="shared" si="37"/>
        <v>0</v>
      </c>
      <c r="P138" s="137">
        <f t="shared" si="38"/>
        <v>0</v>
      </c>
      <c r="Q138" s="336">
        <f t="shared" si="35"/>
        <v>0</v>
      </c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</row>
    <row r="139" spans="1:55" ht="14.25" customHeight="1" thickBot="1">
      <c r="A139" s="202"/>
      <c r="B139" s="99" t="s">
        <v>1</v>
      </c>
      <c r="C139" s="121">
        <v>127</v>
      </c>
      <c r="D139" s="121">
        <v>200</v>
      </c>
      <c r="E139" s="122">
        <v>4</v>
      </c>
      <c r="F139" s="309"/>
      <c r="G139" s="317">
        <v>0.41199999999999998</v>
      </c>
      <c r="H139" s="108">
        <f t="shared" si="26"/>
        <v>0.40199999999999997</v>
      </c>
      <c r="I139" s="109">
        <f t="shared" si="27"/>
        <v>0.42199999999999999</v>
      </c>
      <c r="J139" s="109">
        <f t="shared" si="28"/>
        <v>0.39199999999999996</v>
      </c>
      <c r="K139" s="109">
        <f t="shared" si="29"/>
        <v>0.432</v>
      </c>
      <c r="L139" s="109">
        <f t="shared" si="30"/>
        <v>0.38200000000000001</v>
      </c>
      <c r="M139" s="109">
        <f t="shared" si="31"/>
        <v>0.44199999999999995</v>
      </c>
      <c r="N139" s="135">
        <f t="shared" si="36"/>
        <v>0</v>
      </c>
      <c r="O139" s="330">
        <f t="shared" si="37"/>
        <v>0</v>
      </c>
      <c r="P139" s="137">
        <f t="shared" si="38"/>
        <v>0</v>
      </c>
      <c r="Q139" s="336">
        <f t="shared" si="35"/>
        <v>0</v>
      </c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</row>
    <row r="140" spans="1:55" ht="14.25" customHeight="1">
      <c r="A140" s="202"/>
      <c r="B140" s="100" t="s">
        <v>1</v>
      </c>
      <c r="C140" s="118">
        <v>128</v>
      </c>
      <c r="D140" s="118">
        <v>200</v>
      </c>
      <c r="E140" s="119">
        <v>4</v>
      </c>
      <c r="F140" s="309"/>
      <c r="G140" s="316">
        <v>0.38900000000000001</v>
      </c>
      <c r="H140" s="105">
        <f t="shared" si="26"/>
        <v>0.379</v>
      </c>
      <c r="I140" s="106">
        <f t="shared" si="27"/>
        <v>0.39900000000000002</v>
      </c>
      <c r="J140" s="106">
        <f t="shared" si="28"/>
        <v>0.36899999999999999</v>
      </c>
      <c r="K140" s="106">
        <f t="shared" si="29"/>
        <v>0.40900000000000003</v>
      </c>
      <c r="L140" s="106">
        <f t="shared" si="30"/>
        <v>0.35899999999999999</v>
      </c>
      <c r="M140" s="106">
        <f t="shared" si="31"/>
        <v>0.41900000000000004</v>
      </c>
      <c r="N140" s="135">
        <f t="shared" si="36"/>
        <v>0</v>
      </c>
      <c r="O140" s="330">
        <f t="shared" si="37"/>
        <v>0</v>
      </c>
      <c r="P140" s="137">
        <f t="shared" si="38"/>
        <v>0</v>
      </c>
      <c r="Q140" s="336">
        <f t="shared" si="35"/>
        <v>0</v>
      </c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</row>
    <row r="141" spans="1:55" ht="14.25" customHeight="1" thickBot="1">
      <c r="A141" s="202"/>
      <c r="B141" s="99" t="s">
        <v>1</v>
      </c>
      <c r="C141" s="121">
        <v>129</v>
      </c>
      <c r="D141" s="121">
        <v>200</v>
      </c>
      <c r="E141" s="122">
        <v>4</v>
      </c>
      <c r="F141" s="309"/>
      <c r="G141" s="317">
        <v>0.39800000000000002</v>
      </c>
      <c r="H141" s="108">
        <f t="shared" si="26"/>
        <v>0.38800000000000001</v>
      </c>
      <c r="I141" s="109">
        <f t="shared" si="27"/>
        <v>0.40800000000000003</v>
      </c>
      <c r="J141" s="109">
        <f t="shared" si="28"/>
        <v>0.378</v>
      </c>
      <c r="K141" s="109">
        <f t="shared" si="29"/>
        <v>0.41800000000000004</v>
      </c>
      <c r="L141" s="109">
        <f t="shared" si="30"/>
        <v>0.36799999999999999</v>
      </c>
      <c r="M141" s="109">
        <f t="shared" si="31"/>
        <v>0.42800000000000005</v>
      </c>
      <c r="N141" s="135">
        <f t="shared" si="36"/>
        <v>0</v>
      </c>
      <c r="O141" s="330">
        <f t="shared" si="37"/>
        <v>0</v>
      </c>
      <c r="P141" s="137">
        <f t="shared" si="38"/>
        <v>0</v>
      </c>
      <c r="Q141" s="336">
        <f t="shared" si="35"/>
        <v>0</v>
      </c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</row>
    <row r="142" spans="1:55" ht="14.25" customHeight="1">
      <c r="A142" s="202"/>
      <c r="B142" s="100" t="s">
        <v>1</v>
      </c>
      <c r="C142" s="118">
        <v>130</v>
      </c>
      <c r="D142" s="118">
        <v>200</v>
      </c>
      <c r="E142" s="119">
        <v>4</v>
      </c>
      <c r="F142" s="309"/>
      <c r="G142" s="316">
        <v>0.39500000000000002</v>
      </c>
      <c r="H142" s="105">
        <f t="shared" si="26"/>
        <v>0.38500000000000001</v>
      </c>
      <c r="I142" s="106">
        <f t="shared" si="27"/>
        <v>0.40500000000000003</v>
      </c>
      <c r="J142" s="106">
        <f t="shared" si="28"/>
        <v>0.375</v>
      </c>
      <c r="K142" s="106">
        <f t="shared" si="29"/>
        <v>0.41500000000000004</v>
      </c>
      <c r="L142" s="106">
        <f t="shared" si="30"/>
        <v>0.36499999999999999</v>
      </c>
      <c r="M142" s="106">
        <f t="shared" si="31"/>
        <v>0.42500000000000004</v>
      </c>
      <c r="N142" s="135">
        <f t="shared" si="36"/>
        <v>0</v>
      </c>
      <c r="O142" s="330">
        <f t="shared" si="37"/>
        <v>0</v>
      </c>
      <c r="P142" s="137">
        <f t="shared" si="38"/>
        <v>0</v>
      </c>
      <c r="Q142" s="336">
        <f t="shared" si="35"/>
        <v>0</v>
      </c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</row>
    <row r="143" spans="1:55" ht="14.25" customHeight="1" thickBot="1">
      <c r="A143" s="202"/>
      <c r="B143" s="99" t="s">
        <v>1</v>
      </c>
      <c r="C143" s="121">
        <v>131</v>
      </c>
      <c r="D143" s="121">
        <v>200</v>
      </c>
      <c r="E143" s="122">
        <v>4</v>
      </c>
      <c r="F143" s="309"/>
      <c r="G143" s="317">
        <v>0.40300000000000002</v>
      </c>
      <c r="H143" s="108">
        <f t="shared" si="26"/>
        <v>0.39300000000000002</v>
      </c>
      <c r="I143" s="109">
        <f t="shared" si="27"/>
        <v>0.41300000000000003</v>
      </c>
      <c r="J143" s="109">
        <f t="shared" si="28"/>
        <v>0.38300000000000001</v>
      </c>
      <c r="K143" s="109">
        <f t="shared" si="29"/>
        <v>0.42300000000000004</v>
      </c>
      <c r="L143" s="109">
        <f t="shared" si="30"/>
        <v>0.373</v>
      </c>
      <c r="M143" s="109">
        <f t="shared" si="31"/>
        <v>0.43300000000000005</v>
      </c>
      <c r="N143" s="135">
        <f t="shared" si="36"/>
        <v>0</v>
      </c>
      <c r="O143" s="330">
        <f t="shared" si="37"/>
        <v>0</v>
      </c>
      <c r="P143" s="137">
        <f t="shared" si="38"/>
        <v>0</v>
      </c>
      <c r="Q143" s="336">
        <f t="shared" si="35"/>
        <v>0</v>
      </c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</row>
    <row r="144" spans="1:55" ht="14.25" customHeight="1">
      <c r="A144" s="202"/>
      <c r="B144" s="100" t="s">
        <v>0</v>
      </c>
      <c r="C144" s="118">
        <v>132</v>
      </c>
      <c r="D144" s="118">
        <v>250</v>
      </c>
      <c r="E144" s="119">
        <v>4</v>
      </c>
      <c r="F144" s="309"/>
      <c r="G144" s="316">
        <v>0.38700000000000001</v>
      </c>
      <c r="H144" s="105">
        <f t="shared" si="26"/>
        <v>0.377</v>
      </c>
      <c r="I144" s="106">
        <f t="shared" si="27"/>
        <v>0.39700000000000002</v>
      </c>
      <c r="J144" s="106">
        <f t="shared" si="28"/>
        <v>0.36699999999999999</v>
      </c>
      <c r="K144" s="106">
        <f t="shared" si="29"/>
        <v>0.40700000000000003</v>
      </c>
      <c r="L144" s="106">
        <f t="shared" si="30"/>
        <v>0.35699999999999998</v>
      </c>
      <c r="M144" s="106">
        <f t="shared" si="31"/>
        <v>0.41700000000000004</v>
      </c>
      <c r="N144" s="135">
        <f t="shared" si="36"/>
        <v>0</v>
      </c>
      <c r="O144" s="330">
        <f t="shared" si="37"/>
        <v>0</v>
      </c>
      <c r="P144" s="137">
        <f t="shared" si="38"/>
        <v>0</v>
      </c>
      <c r="Q144" s="336">
        <f t="shared" si="35"/>
        <v>0</v>
      </c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</row>
    <row r="145" spans="1:55" ht="14.25" customHeight="1" thickBot="1">
      <c r="A145" s="202"/>
      <c r="B145" s="99" t="s">
        <v>0</v>
      </c>
      <c r="C145" s="121">
        <v>133</v>
      </c>
      <c r="D145" s="121">
        <v>250</v>
      </c>
      <c r="E145" s="122">
        <v>4</v>
      </c>
      <c r="F145" s="309"/>
      <c r="G145" s="317">
        <v>0.379</v>
      </c>
      <c r="H145" s="108">
        <f t="shared" si="26"/>
        <v>0.36899999999999999</v>
      </c>
      <c r="I145" s="109">
        <f t="shared" si="27"/>
        <v>0.38900000000000001</v>
      </c>
      <c r="J145" s="109">
        <f t="shared" si="28"/>
        <v>0.35899999999999999</v>
      </c>
      <c r="K145" s="109">
        <f t="shared" si="29"/>
        <v>0.39900000000000002</v>
      </c>
      <c r="L145" s="109">
        <f t="shared" si="30"/>
        <v>0.34899999999999998</v>
      </c>
      <c r="M145" s="109">
        <f t="shared" si="31"/>
        <v>0.40900000000000003</v>
      </c>
      <c r="N145" s="135">
        <f t="shared" si="36"/>
        <v>0</v>
      </c>
      <c r="O145" s="330">
        <f t="shared" si="37"/>
        <v>0</v>
      </c>
      <c r="P145" s="137">
        <f t="shared" si="38"/>
        <v>0</v>
      </c>
      <c r="Q145" s="336">
        <f t="shared" si="35"/>
        <v>0</v>
      </c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</row>
    <row r="146" spans="1:55" ht="14.25" customHeight="1">
      <c r="A146" s="202"/>
      <c r="B146" s="100" t="s">
        <v>0</v>
      </c>
      <c r="C146" s="118">
        <v>134</v>
      </c>
      <c r="D146" s="118">
        <v>250</v>
      </c>
      <c r="E146" s="119">
        <v>4</v>
      </c>
      <c r="F146" s="309"/>
      <c r="G146" s="316">
        <v>0.38300000000000001</v>
      </c>
      <c r="H146" s="105">
        <f t="shared" si="26"/>
        <v>0.373</v>
      </c>
      <c r="I146" s="106">
        <f t="shared" si="27"/>
        <v>0.39300000000000002</v>
      </c>
      <c r="J146" s="106">
        <f t="shared" si="28"/>
        <v>0.36299999999999999</v>
      </c>
      <c r="K146" s="106">
        <f t="shared" si="29"/>
        <v>0.40300000000000002</v>
      </c>
      <c r="L146" s="106">
        <f t="shared" si="30"/>
        <v>0.35299999999999998</v>
      </c>
      <c r="M146" s="106">
        <f t="shared" si="31"/>
        <v>0.41300000000000003</v>
      </c>
      <c r="N146" s="135">
        <f t="shared" si="36"/>
        <v>0</v>
      </c>
      <c r="O146" s="330">
        <f t="shared" si="37"/>
        <v>0</v>
      </c>
      <c r="P146" s="137">
        <f t="shared" si="38"/>
        <v>0</v>
      </c>
      <c r="Q146" s="336">
        <f t="shared" si="35"/>
        <v>0</v>
      </c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</row>
    <row r="147" spans="1:55" ht="14.25" customHeight="1" thickBot="1">
      <c r="A147" s="202"/>
      <c r="B147" s="99" t="s">
        <v>0</v>
      </c>
      <c r="C147" s="121">
        <v>135</v>
      </c>
      <c r="D147" s="121">
        <v>250</v>
      </c>
      <c r="E147" s="122">
        <v>4</v>
      </c>
      <c r="F147" s="309"/>
      <c r="G147" s="317">
        <v>0.38</v>
      </c>
      <c r="H147" s="108">
        <f t="shared" si="26"/>
        <v>0.37</v>
      </c>
      <c r="I147" s="109">
        <f t="shared" si="27"/>
        <v>0.39</v>
      </c>
      <c r="J147" s="109">
        <f t="shared" si="28"/>
        <v>0.36</v>
      </c>
      <c r="K147" s="109">
        <f t="shared" si="29"/>
        <v>0.4</v>
      </c>
      <c r="L147" s="109">
        <f t="shared" si="30"/>
        <v>0.35</v>
      </c>
      <c r="M147" s="109">
        <f t="shared" si="31"/>
        <v>0.41000000000000003</v>
      </c>
      <c r="N147" s="135">
        <f t="shared" si="36"/>
        <v>0</v>
      </c>
      <c r="O147" s="330">
        <f t="shared" si="37"/>
        <v>0</v>
      </c>
      <c r="P147" s="137">
        <f t="shared" si="38"/>
        <v>0</v>
      </c>
      <c r="Q147" s="336">
        <f t="shared" si="35"/>
        <v>0</v>
      </c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</row>
    <row r="148" spans="1:55" ht="14.25" customHeight="1">
      <c r="A148" s="202"/>
      <c r="B148" s="100" t="s">
        <v>0</v>
      </c>
      <c r="C148" s="118">
        <v>136</v>
      </c>
      <c r="D148" s="118">
        <v>250</v>
      </c>
      <c r="E148" s="119">
        <v>4</v>
      </c>
      <c r="F148" s="309"/>
      <c r="G148" s="316">
        <v>0.38</v>
      </c>
      <c r="H148" s="105">
        <f t="shared" si="26"/>
        <v>0.37</v>
      </c>
      <c r="I148" s="106">
        <f t="shared" si="27"/>
        <v>0.39</v>
      </c>
      <c r="J148" s="106">
        <f t="shared" si="28"/>
        <v>0.36</v>
      </c>
      <c r="K148" s="106">
        <f t="shared" si="29"/>
        <v>0.4</v>
      </c>
      <c r="L148" s="106">
        <f t="shared" si="30"/>
        <v>0.35</v>
      </c>
      <c r="M148" s="106">
        <f t="shared" si="31"/>
        <v>0.41000000000000003</v>
      </c>
      <c r="N148" s="135">
        <f t="shared" si="36"/>
        <v>0</v>
      </c>
      <c r="O148" s="330">
        <f t="shared" si="37"/>
        <v>0</v>
      </c>
      <c r="P148" s="137">
        <f t="shared" si="38"/>
        <v>0</v>
      </c>
      <c r="Q148" s="336">
        <f t="shared" si="35"/>
        <v>0</v>
      </c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</row>
    <row r="149" spans="1:55" ht="14.25" customHeight="1" thickBot="1">
      <c r="A149" s="202"/>
      <c r="B149" s="99" t="s">
        <v>0</v>
      </c>
      <c r="C149" s="121">
        <v>137</v>
      </c>
      <c r="D149" s="121">
        <v>250</v>
      </c>
      <c r="E149" s="122">
        <v>4</v>
      </c>
      <c r="F149" s="309"/>
      <c r="G149" s="317">
        <v>0.36799999999999999</v>
      </c>
      <c r="H149" s="108">
        <f t="shared" si="26"/>
        <v>0.35799999999999998</v>
      </c>
      <c r="I149" s="109">
        <f t="shared" si="27"/>
        <v>0.378</v>
      </c>
      <c r="J149" s="109">
        <f t="shared" si="28"/>
        <v>0.34799999999999998</v>
      </c>
      <c r="K149" s="109">
        <f t="shared" si="29"/>
        <v>0.38800000000000001</v>
      </c>
      <c r="L149" s="109">
        <f t="shared" si="30"/>
        <v>0.33799999999999997</v>
      </c>
      <c r="M149" s="109">
        <f t="shared" si="31"/>
        <v>0.39800000000000002</v>
      </c>
      <c r="N149" s="135">
        <f t="shared" si="36"/>
        <v>0</v>
      </c>
      <c r="O149" s="330">
        <f t="shared" si="37"/>
        <v>0</v>
      </c>
      <c r="P149" s="137">
        <f t="shared" si="38"/>
        <v>0</v>
      </c>
      <c r="Q149" s="336">
        <f t="shared" si="35"/>
        <v>0</v>
      </c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</row>
    <row r="150" spans="1:55" ht="14.25" customHeight="1">
      <c r="A150" s="202"/>
      <c r="B150" s="100" t="s">
        <v>0</v>
      </c>
      <c r="C150" s="118">
        <v>138</v>
      </c>
      <c r="D150" s="118">
        <v>250</v>
      </c>
      <c r="E150" s="119">
        <v>4</v>
      </c>
      <c r="F150" s="309"/>
      <c r="G150" s="317">
        <v>0.36499999999999999</v>
      </c>
      <c r="H150" s="105">
        <f t="shared" si="26"/>
        <v>0.35499999999999998</v>
      </c>
      <c r="I150" s="106">
        <f t="shared" si="27"/>
        <v>0.375</v>
      </c>
      <c r="J150" s="106">
        <f t="shared" si="28"/>
        <v>0.34499999999999997</v>
      </c>
      <c r="K150" s="106">
        <f t="shared" si="29"/>
        <v>0.38500000000000001</v>
      </c>
      <c r="L150" s="106">
        <f t="shared" si="30"/>
        <v>0.33499999999999996</v>
      </c>
      <c r="M150" s="106">
        <f t="shared" si="31"/>
        <v>0.39500000000000002</v>
      </c>
      <c r="N150" s="135">
        <f t="shared" si="36"/>
        <v>0</v>
      </c>
      <c r="O150" s="330">
        <f t="shared" si="37"/>
        <v>0</v>
      </c>
      <c r="P150" s="137">
        <f t="shared" si="38"/>
        <v>0</v>
      </c>
      <c r="Q150" s="336">
        <f t="shared" si="35"/>
        <v>0</v>
      </c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</row>
    <row r="151" spans="1:55" ht="14.25" customHeight="1" thickBot="1">
      <c r="A151" s="202"/>
      <c r="B151" s="99" t="s">
        <v>0</v>
      </c>
      <c r="C151" s="121">
        <v>139</v>
      </c>
      <c r="D151" s="121">
        <v>250</v>
      </c>
      <c r="E151" s="122">
        <v>4</v>
      </c>
      <c r="F151" s="309"/>
      <c r="G151" s="317">
        <v>0.371</v>
      </c>
      <c r="H151" s="108">
        <f t="shared" si="26"/>
        <v>0.36099999999999999</v>
      </c>
      <c r="I151" s="109">
        <f t="shared" si="27"/>
        <v>0.38100000000000001</v>
      </c>
      <c r="J151" s="109">
        <f t="shared" si="28"/>
        <v>0.35099999999999998</v>
      </c>
      <c r="K151" s="109">
        <f t="shared" si="29"/>
        <v>0.39100000000000001</v>
      </c>
      <c r="L151" s="109">
        <f t="shared" si="30"/>
        <v>0.34099999999999997</v>
      </c>
      <c r="M151" s="109">
        <f t="shared" si="31"/>
        <v>0.40100000000000002</v>
      </c>
      <c r="N151" s="135">
        <f t="shared" si="36"/>
        <v>0</v>
      </c>
      <c r="O151" s="330">
        <f t="shared" si="37"/>
        <v>0</v>
      </c>
      <c r="P151" s="137">
        <f t="shared" si="38"/>
        <v>0</v>
      </c>
      <c r="Q151" s="336">
        <f t="shared" si="35"/>
        <v>0</v>
      </c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</row>
    <row r="152" spans="1:55" ht="14.25" customHeight="1">
      <c r="A152" s="202"/>
      <c r="B152" s="100" t="s">
        <v>0</v>
      </c>
      <c r="C152" s="118">
        <v>140</v>
      </c>
      <c r="D152" s="118">
        <v>250</v>
      </c>
      <c r="E152" s="119">
        <v>4</v>
      </c>
      <c r="F152" s="309"/>
      <c r="G152" s="317">
        <v>0.36799999999999999</v>
      </c>
      <c r="H152" s="105">
        <f t="shared" si="26"/>
        <v>0.35799999999999998</v>
      </c>
      <c r="I152" s="106">
        <f t="shared" si="27"/>
        <v>0.378</v>
      </c>
      <c r="J152" s="106">
        <f t="shared" si="28"/>
        <v>0.34799999999999998</v>
      </c>
      <c r="K152" s="106">
        <f t="shared" si="29"/>
        <v>0.38800000000000001</v>
      </c>
      <c r="L152" s="106">
        <f t="shared" si="30"/>
        <v>0.33799999999999997</v>
      </c>
      <c r="M152" s="106">
        <f t="shared" si="31"/>
        <v>0.39800000000000002</v>
      </c>
      <c r="N152" s="135">
        <f t="shared" si="36"/>
        <v>0</v>
      </c>
      <c r="O152" s="330">
        <f t="shared" si="37"/>
        <v>0</v>
      </c>
      <c r="P152" s="137">
        <f t="shared" si="38"/>
        <v>0</v>
      </c>
      <c r="Q152" s="336">
        <f t="shared" si="35"/>
        <v>0</v>
      </c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</row>
    <row r="153" spans="1:55" ht="14.25" customHeight="1" thickBot="1">
      <c r="A153" s="202"/>
      <c r="B153" s="99" t="s">
        <v>0</v>
      </c>
      <c r="C153" s="121">
        <v>141</v>
      </c>
      <c r="D153" s="121">
        <v>250</v>
      </c>
      <c r="E153" s="122">
        <v>4</v>
      </c>
      <c r="F153" s="309"/>
      <c r="G153" s="317">
        <v>0.37</v>
      </c>
      <c r="H153" s="108">
        <f t="shared" si="26"/>
        <v>0.36</v>
      </c>
      <c r="I153" s="109">
        <f t="shared" si="27"/>
        <v>0.38</v>
      </c>
      <c r="J153" s="109">
        <f t="shared" si="28"/>
        <v>0.35</v>
      </c>
      <c r="K153" s="109">
        <f t="shared" si="29"/>
        <v>0.39</v>
      </c>
      <c r="L153" s="109">
        <f t="shared" si="30"/>
        <v>0.33999999999999997</v>
      </c>
      <c r="M153" s="109">
        <f t="shared" si="31"/>
        <v>0.4</v>
      </c>
      <c r="N153" s="135">
        <f t="shared" si="36"/>
        <v>0</v>
      </c>
      <c r="O153" s="330">
        <f t="shared" si="37"/>
        <v>0</v>
      </c>
      <c r="P153" s="137">
        <f t="shared" si="38"/>
        <v>0</v>
      </c>
      <c r="Q153" s="336">
        <f t="shared" si="35"/>
        <v>0</v>
      </c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</row>
    <row r="154" spans="1:55" ht="14.25" customHeight="1">
      <c r="A154" s="202"/>
      <c r="B154" s="100" t="s">
        <v>0</v>
      </c>
      <c r="C154" s="118">
        <v>142</v>
      </c>
      <c r="D154" s="118">
        <v>300</v>
      </c>
      <c r="E154" s="119">
        <v>4</v>
      </c>
      <c r="F154" s="309"/>
      <c r="G154" s="317">
        <v>0.38300000000000001</v>
      </c>
      <c r="H154" s="105">
        <f t="shared" si="26"/>
        <v>0.373</v>
      </c>
      <c r="I154" s="106">
        <f t="shared" si="27"/>
        <v>0.39300000000000002</v>
      </c>
      <c r="J154" s="106">
        <f t="shared" si="28"/>
        <v>0.36299999999999999</v>
      </c>
      <c r="K154" s="106">
        <f t="shared" si="29"/>
        <v>0.40300000000000002</v>
      </c>
      <c r="L154" s="106">
        <f t="shared" si="30"/>
        <v>0.35299999999999998</v>
      </c>
      <c r="M154" s="106">
        <f t="shared" si="31"/>
        <v>0.41300000000000003</v>
      </c>
      <c r="N154" s="135">
        <f t="shared" si="36"/>
        <v>0</v>
      </c>
      <c r="O154" s="330">
        <f t="shared" si="37"/>
        <v>0</v>
      </c>
      <c r="P154" s="137">
        <f t="shared" si="38"/>
        <v>0</v>
      </c>
      <c r="Q154" s="336">
        <f t="shared" si="35"/>
        <v>0</v>
      </c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</row>
    <row r="155" spans="1:55" ht="14.25" customHeight="1" thickBot="1">
      <c r="A155" s="202"/>
      <c r="B155" s="99" t="s">
        <v>0</v>
      </c>
      <c r="C155" s="121">
        <v>143</v>
      </c>
      <c r="D155" s="121">
        <v>300</v>
      </c>
      <c r="E155" s="122">
        <v>4</v>
      </c>
      <c r="F155" s="309"/>
      <c r="G155" s="317">
        <v>0.372</v>
      </c>
      <c r="H155" s="108">
        <f t="shared" si="26"/>
        <v>0.36199999999999999</v>
      </c>
      <c r="I155" s="109">
        <f t="shared" si="27"/>
        <v>0.38200000000000001</v>
      </c>
      <c r="J155" s="109">
        <f t="shared" si="28"/>
        <v>0.35199999999999998</v>
      </c>
      <c r="K155" s="109">
        <f t="shared" si="29"/>
        <v>0.39200000000000002</v>
      </c>
      <c r="L155" s="109">
        <f t="shared" si="30"/>
        <v>0.34199999999999997</v>
      </c>
      <c r="M155" s="109">
        <f t="shared" si="31"/>
        <v>0.40200000000000002</v>
      </c>
      <c r="N155" s="135">
        <f t="shared" si="36"/>
        <v>0</v>
      </c>
      <c r="O155" s="330">
        <f t="shared" si="37"/>
        <v>0</v>
      </c>
      <c r="P155" s="137">
        <f t="shared" si="38"/>
        <v>0</v>
      </c>
      <c r="Q155" s="336">
        <f t="shared" si="35"/>
        <v>0</v>
      </c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</row>
    <row r="156" spans="1:55" ht="14.25" customHeight="1">
      <c r="A156" s="202"/>
      <c r="B156" s="100" t="s">
        <v>0</v>
      </c>
      <c r="C156" s="118">
        <v>144</v>
      </c>
      <c r="D156" s="118">
        <v>300</v>
      </c>
      <c r="E156" s="119">
        <v>4</v>
      </c>
      <c r="F156" s="309"/>
      <c r="G156" s="317">
        <v>0.375</v>
      </c>
      <c r="H156" s="105">
        <f t="shared" si="26"/>
        <v>0.36499999999999999</v>
      </c>
      <c r="I156" s="106">
        <f t="shared" si="27"/>
        <v>0.38500000000000001</v>
      </c>
      <c r="J156" s="106">
        <f t="shared" si="28"/>
        <v>0.35499999999999998</v>
      </c>
      <c r="K156" s="106">
        <f t="shared" si="29"/>
        <v>0.39500000000000002</v>
      </c>
      <c r="L156" s="106">
        <f t="shared" si="30"/>
        <v>0.34499999999999997</v>
      </c>
      <c r="M156" s="106">
        <f t="shared" si="31"/>
        <v>0.40500000000000003</v>
      </c>
      <c r="N156" s="135">
        <f t="shared" si="36"/>
        <v>0</v>
      </c>
      <c r="O156" s="330">
        <f t="shared" si="37"/>
        <v>0</v>
      </c>
      <c r="P156" s="137">
        <f t="shared" si="38"/>
        <v>0</v>
      </c>
      <c r="Q156" s="336">
        <f t="shared" si="35"/>
        <v>0</v>
      </c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</row>
    <row r="157" spans="1:55" ht="14.25" customHeight="1" thickBot="1">
      <c r="A157" s="202"/>
      <c r="B157" s="99" t="s">
        <v>0</v>
      </c>
      <c r="C157" s="121">
        <v>145</v>
      </c>
      <c r="D157" s="121">
        <v>300</v>
      </c>
      <c r="E157" s="122">
        <v>4</v>
      </c>
      <c r="F157" s="309"/>
      <c r="G157" s="317">
        <v>0.374</v>
      </c>
      <c r="H157" s="108">
        <f t="shared" si="26"/>
        <v>0.36399999999999999</v>
      </c>
      <c r="I157" s="109">
        <f t="shared" si="27"/>
        <v>0.38400000000000001</v>
      </c>
      <c r="J157" s="109">
        <f t="shared" si="28"/>
        <v>0.35399999999999998</v>
      </c>
      <c r="K157" s="109">
        <f t="shared" si="29"/>
        <v>0.39400000000000002</v>
      </c>
      <c r="L157" s="109">
        <f t="shared" si="30"/>
        <v>0.34399999999999997</v>
      </c>
      <c r="M157" s="109">
        <f t="shared" si="31"/>
        <v>0.40400000000000003</v>
      </c>
      <c r="N157" s="135">
        <f t="shared" si="36"/>
        <v>0</v>
      </c>
      <c r="O157" s="330">
        <f t="shared" si="37"/>
        <v>0</v>
      </c>
      <c r="P157" s="137">
        <f t="shared" si="38"/>
        <v>0</v>
      </c>
      <c r="Q157" s="336">
        <f t="shared" si="35"/>
        <v>0</v>
      </c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</row>
    <row r="158" spans="1:55" ht="14.25" customHeight="1">
      <c r="A158" s="202"/>
      <c r="B158" s="100" t="s">
        <v>0</v>
      </c>
      <c r="C158" s="118">
        <v>146</v>
      </c>
      <c r="D158" s="118">
        <v>300</v>
      </c>
      <c r="E158" s="119">
        <v>4</v>
      </c>
      <c r="F158" s="309"/>
      <c r="G158" s="317">
        <v>0.374</v>
      </c>
      <c r="H158" s="105">
        <f t="shared" si="26"/>
        <v>0.36399999999999999</v>
      </c>
      <c r="I158" s="106">
        <f t="shared" si="27"/>
        <v>0.38400000000000001</v>
      </c>
      <c r="J158" s="106">
        <f t="shared" si="28"/>
        <v>0.35399999999999998</v>
      </c>
      <c r="K158" s="106">
        <f t="shared" si="29"/>
        <v>0.39400000000000002</v>
      </c>
      <c r="L158" s="106">
        <f t="shared" si="30"/>
        <v>0.34399999999999997</v>
      </c>
      <c r="M158" s="106">
        <f t="shared" si="31"/>
        <v>0.40400000000000003</v>
      </c>
      <c r="N158" s="135">
        <f t="shared" si="36"/>
        <v>0</v>
      </c>
      <c r="O158" s="330">
        <f t="shared" si="37"/>
        <v>0</v>
      </c>
      <c r="P158" s="137">
        <f t="shared" si="38"/>
        <v>0</v>
      </c>
      <c r="Q158" s="336">
        <f t="shared" si="35"/>
        <v>0</v>
      </c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</row>
    <row r="159" spans="1:55" ht="14.25" customHeight="1" thickBot="1">
      <c r="A159" s="202"/>
      <c r="B159" s="99" t="s">
        <v>0</v>
      </c>
      <c r="C159" s="121">
        <v>147</v>
      </c>
      <c r="D159" s="121">
        <v>300</v>
      </c>
      <c r="E159" s="122">
        <v>4</v>
      </c>
      <c r="F159" s="309"/>
      <c r="G159" s="317">
        <v>0.36399999999999999</v>
      </c>
      <c r="H159" s="108">
        <f t="shared" si="26"/>
        <v>0.35399999999999998</v>
      </c>
      <c r="I159" s="109">
        <f t="shared" si="27"/>
        <v>0.374</v>
      </c>
      <c r="J159" s="109">
        <f t="shared" si="28"/>
        <v>0.34399999999999997</v>
      </c>
      <c r="K159" s="109">
        <f t="shared" si="29"/>
        <v>0.38400000000000001</v>
      </c>
      <c r="L159" s="109">
        <f t="shared" si="30"/>
        <v>0.33399999999999996</v>
      </c>
      <c r="M159" s="109">
        <f t="shared" si="31"/>
        <v>0.39400000000000002</v>
      </c>
      <c r="N159" s="135">
        <f t="shared" si="36"/>
        <v>0</v>
      </c>
      <c r="O159" s="330">
        <f t="shared" si="37"/>
        <v>0</v>
      </c>
      <c r="P159" s="137">
        <f t="shared" si="38"/>
        <v>0</v>
      </c>
      <c r="Q159" s="336">
        <f t="shared" si="35"/>
        <v>0</v>
      </c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</row>
    <row r="160" spans="1:55" ht="14.25" customHeight="1">
      <c r="A160" s="202"/>
      <c r="B160" s="100" t="s">
        <v>0</v>
      </c>
      <c r="C160" s="118">
        <v>148</v>
      </c>
      <c r="D160" s="118">
        <v>300</v>
      </c>
      <c r="E160" s="119">
        <v>4</v>
      </c>
      <c r="F160" s="309"/>
      <c r="G160" s="317">
        <v>0.36399999999999999</v>
      </c>
      <c r="H160" s="105">
        <f t="shared" si="26"/>
        <v>0.35399999999999998</v>
      </c>
      <c r="I160" s="106">
        <f t="shared" si="27"/>
        <v>0.374</v>
      </c>
      <c r="J160" s="106">
        <f t="shared" si="28"/>
        <v>0.34399999999999997</v>
      </c>
      <c r="K160" s="106">
        <f t="shared" si="29"/>
        <v>0.38400000000000001</v>
      </c>
      <c r="L160" s="106">
        <f t="shared" si="30"/>
        <v>0.33399999999999996</v>
      </c>
      <c r="M160" s="106">
        <f t="shared" si="31"/>
        <v>0.39400000000000002</v>
      </c>
      <c r="N160" s="135">
        <f t="shared" si="36"/>
        <v>0</v>
      </c>
      <c r="O160" s="330">
        <f t="shared" si="37"/>
        <v>0</v>
      </c>
      <c r="P160" s="137">
        <f t="shared" si="38"/>
        <v>0</v>
      </c>
      <c r="Q160" s="336">
        <f t="shared" si="35"/>
        <v>0</v>
      </c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</row>
    <row r="161" spans="1:55" ht="14.25" customHeight="1" thickBot="1">
      <c r="A161" s="202"/>
      <c r="B161" s="99" t="s">
        <v>0</v>
      </c>
      <c r="C161" s="121">
        <v>149</v>
      </c>
      <c r="D161" s="121">
        <v>300</v>
      </c>
      <c r="E161" s="122">
        <v>4</v>
      </c>
      <c r="F161" s="309"/>
      <c r="G161" s="317">
        <v>0.36499999999999999</v>
      </c>
      <c r="H161" s="108">
        <f t="shared" si="26"/>
        <v>0.35499999999999998</v>
      </c>
      <c r="I161" s="109">
        <f t="shared" si="27"/>
        <v>0.375</v>
      </c>
      <c r="J161" s="109">
        <f t="shared" si="28"/>
        <v>0.34499999999999997</v>
      </c>
      <c r="K161" s="109">
        <f t="shared" si="29"/>
        <v>0.38500000000000001</v>
      </c>
      <c r="L161" s="109">
        <f t="shared" si="30"/>
        <v>0.33499999999999996</v>
      </c>
      <c r="M161" s="109">
        <f t="shared" si="31"/>
        <v>0.39500000000000002</v>
      </c>
      <c r="N161" s="135">
        <f t="shared" si="36"/>
        <v>0</v>
      </c>
      <c r="O161" s="330">
        <f t="shared" si="37"/>
        <v>0</v>
      </c>
      <c r="P161" s="137">
        <f t="shared" si="38"/>
        <v>0</v>
      </c>
      <c r="Q161" s="336">
        <f t="shared" si="35"/>
        <v>0</v>
      </c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</row>
    <row r="162" spans="1:55" ht="14.25" customHeight="1">
      <c r="A162" s="202"/>
      <c r="B162" s="100" t="s">
        <v>0</v>
      </c>
      <c r="C162" s="118">
        <v>150</v>
      </c>
      <c r="D162" s="118">
        <v>300</v>
      </c>
      <c r="E162" s="119">
        <v>4</v>
      </c>
      <c r="F162" s="309"/>
      <c r="G162" s="317">
        <v>0.36699999999999999</v>
      </c>
      <c r="H162" s="105">
        <f t="shared" si="26"/>
        <v>0.35699999999999998</v>
      </c>
      <c r="I162" s="106">
        <f t="shared" si="27"/>
        <v>0.377</v>
      </c>
      <c r="J162" s="106">
        <f t="shared" si="28"/>
        <v>0.34699999999999998</v>
      </c>
      <c r="K162" s="106">
        <f t="shared" si="29"/>
        <v>0.38700000000000001</v>
      </c>
      <c r="L162" s="106">
        <f t="shared" si="30"/>
        <v>0.33699999999999997</v>
      </c>
      <c r="M162" s="106">
        <f t="shared" si="31"/>
        <v>0.39700000000000002</v>
      </c>
      <c r="N162" s="135">
        <f t="shared" si="36"/>
        <v>0</v>
      </c>
      <c r="O162" s="330">
        <f t="shared" si="37"/>
        <v>0</v>
      </c>
      <c r="P162" s="137">
        <f t="shared" si="38"/>
        <v>0</v>
      </c>
      <c r="Q162" s="336">
        <f t="shared" si="35"/>
        <v>0</v>
      </c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</row>
    <row r="163" spans="1:55" ht="14.25" customHeight="1" thickBot="1">
      <c r="A163" s="202"/>
      <c r="B163" s="99" t="s">
        <v>0</v>
      </c>
      <c r="C163" s="121">
        <v>151</v>
      </c>
      <c r="D163" s="121">
        <v>300</v>
      </c>
      <c r="E163" s="122">
        <v>4</v>
      </c>
      <c r="F163" s="309"/>
      <c r="G163" s="317">
        <v>0.373</v>
      </c>
      <c r="H163" s="108">
        <f t="shared" si="26"/>
        <v>0.36299999999999999</v>
      </c>
      <c r="I163" s="109">
        <f t="shared" si="27"/>
        <v>0.38300000000000001</v>
      </c>
      <c r="J163" s="109">
        <f t="shared" si="28"/>
        <v>0.35299999999999998</v>
      </c>
      <c r="K163" s="109">
        <f t="shared" si="29"/>
        <v>0.39300000000000002</v>
      </c>
      <c r="L163" s="109">
        <f t="shared" si="30"/>
        <v>0.34299999999999997</v>
      </c>
      <c r="M163" s="109">
        <f t="shared" si="31"/>
        <v>0.40300000000000002</v>
      </c>
      <c r="N163" s="135">
        <f t="shared" si="36"/>
        <v>0</v>
      </c>
      <c r="O163" s="330">
        <f t="shared" si="37"/>
        <v>0</v>
      </c>
      <c r="P163" s="137">
        <f t="shared" si="38"/>
        <v>0</v>
      </c>
      <c r="Q163" s="336">
        <f t="shared" si="35"/>
        <v>0</v>
      </c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</row>
    <row r="164" spans="1:55" ht="14.25" customHeight="1">
      <c r="A164" s="202"/>
      <c r="B164" s="100" t="s">
        <v>0</v>
      </c>
      <c r="C164" s="118">
        <v>152</v>
      </c>
      <c r="D164" s="118">
        <v>350</v>
      </c>
      <c r="E164" s="119">
        <v>4</v>
      </c>
      <c r="F164" s="309"/>
      <c r="G164" s="317">
        <v>0.378</v>
      </c>
      <c r="H164" s="105">
        <f t="shared" si="26"/>
        <v>0.36799999999999999</v>
      </c>
      <c r="I164" s="106">
        <f t="shared" si="27"/>
        <v>0.38800000000000001</v>
      </c>
      <c r="J164" s="106">
        <f t="shared" si="28"/>
        <v>0.35799999999999998</v>
      </c>
      <c r="K164" s="106">
        <f t="shared" si="29"/>
        <v>0.39800000000000002</v>
      </c>
      <c r="L164" s="106">
        <f t="shared" si="30"/>
        <v>0.34799999999999998</v>
      </c>
      <c r="M164" s="106">
        <f t="shared" si="31"/>
        <v>0.40800000000000003</v>
      </c>
      <c r="N164" s="135">
        <f t="shared" si="36"/>
        <v>0</v>
      </c>
      <c r="O164" s="330">
        <f t="shared" si="37"/>
        <v>0</v>
      </c>
      <c r="P164" s="137">
        <f t="shared" si="38"/>
        <v>0</v>
      </c>
      <c r="Q164" s="336">
        <f t="shared" si="35"/>
        <v>0</v>
      </c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</row>
    <row r="165" spans="1:55" ht="14.25" customHeight="1" thickBot="1">
      <c r="A165" s="202"/>
      <c r="B165" s="99" t="s">
        <v>0</v>
      </c>
      <c r="C165" s="121">
        <v>153</v>
      </c>
      <c r="D165" s="121">
        <v>350</v>
      </c>
      <c r="E165" s="122">
        <v>4</v>
      </c>
      <c r="F165" s="309"/>
      <c r="G165" s="317">
        <v>0.373</v>
      </c>
      <c r="H165" s="108">
        <f t="shared" si="26"/>
        <v>0.36299999999999999</v>
      </c>
      <c r="I165" s="109">
        <f t="shared" si="27"/>
        <v>0.38300000000000001</v>
      </c>
      <c r="J165" s="109">
        <f t="shared" si="28"/>
        <v>0.35299999999999998</v>
      </c>
      <c r="K165" s="109">
        <f t="shared" si="29"/>
        <v>0.39300000000000002</v>
      </c>
      <c r="L165" s="109">
        <f t="shared" si="30"/>
        <v>0.34299999999999997</v>
      </c>
      <c r="M165" s="109">
        <f t="shared" si="31"/>
        <v>0.40300000000000002</v>
      </c>
      <c r="N165" s="135">
        <f t="shared" si="36"/>
        <v>0</v>
      </c>
      <c r="O165" s="330">
        <f t="shared" si="37"/>
        <v>0</v>
      </c>
      <c r="P165" s="137">
        <f t="shared" si="38"/>
        <v>0</v>
      </c>
      <c r="Q165" s="336">
        <f t="shared" si="35"/>
        <v>0</v>
      </c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</row>
    <row r="166" spans="1:55" ht="14.25" customHeight="1">
      <c r="A166" s="202"/>
      <c r="B166" s="100" t="s">
        <v>0</v>
      </c>
      <c r="C166" s="118">
        <v>154</v>
      </c>
      <c r="D166" s="118">
        <v>350</v>
      </c>
      <c r="E166" s="119">
        <v>4</v>
      </c>
      <c r="F166" s="309"/>
      <c r="G166" s="317">
        <v>0.376</v>
      </c>
      <c r="H166" s="105">
        <f t="shared" si="26"/>
        <v>0.36599999999999999</v>
      </c>
      <c r="I166" s="106">
        <f t="shared" si="27"/>
        <v>0.38600000000000001</v>
      </c>
      <c r="J166" s="106">
        <f t="shared" si="28"/>
        <v>0.35599999999999998</v>
      </c>
      <c r="K166" s="106">
        <f t="shared" si="29"/>
        <v>0.39600000000000002</v>
      </c>
      <c r="L166" s="106">
        <f t="shared" si="30"/>
        <v>0.34599999999999997</v>
      </c>
      <c r="M166" s="106">
        <f t="shared" si="31"/>
        <v>0.40600000000000003</v>
      </c>
      <c r="N166" s="135">
        <f t="shared" si="36"/>
        <v>0</v>
      </c>
      <c r="O166" s="330">
        <f t="shared" si="37"/>
        <v>0</v>
      </c>
      <c r="P166" s="137">
        <f t="shared" si="38"/>
        <v>0</v>
      </c>
      <c r="Q166" s="336">
        <f t="shared" si="35"/>
        <v>0</v>
      </c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</row>
    <row r="167" spans="1:55" ht="14.25" customHeight="1" thickBot="1">
      <c r="A167" s="202"/>
      <c r="B167" s="99" t="s">
        <v>0</v>
      </c>
      <c r="C167" s="121">
        <v>155</v>
      </c>
      <c r="D167" s="121">
        <v>350</v>
      </c>
      <c r="E167" s="122">
        <v>4</v>
      </c>
      <c r="F167" s="309"/>
      <c r="G167" s="317">
        <v>0.36499999999999999</v>
      </c>
      <c r="H167" s="108">
        <f t="shared" si="26"/>
        <v>0.35499999999999998</v>
      </c>
      <c r="I167" s="109">
        <f t="shared" si="27"/>
        <v>0.375</v>
      </c>
      <c r="J167" s="109">
        <f t="shared" si="28"/>
        <v>0.34499999999999997</v>
      </c>
      <c r="K167" s="109">
        <f t="shared" si="29"/>
        <v>0.38500000000000001</v>
      </c>
      <c r="L167" s="109">
        <f t="shared" si="30"/>
        <v>0.33499999999999996</v>
      </c>
      <c r="M167" s="109">
        <f t="shared" si="31"/>
        <v>0.39500000000000002</v>
      </c>
      <c r="N167" s="135">
        <f t="shared" si="36"/>
        <v>0</v>
      </c>
      <c r="O167" s="330">
        <f t="shared" si="37"/>
        <v>0</v>
      </c>
      <c r="P167" s="137">
        <f t="shared" si="38"/>
        <v>0</v>
      </c>
      <c r="Q167" s="336">
        <f t="shared" si="35"/>
        <v>0</v>
      </c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</row>
    <row r="168" spans="1:55" ht="14.25" customHeight="1">
      <c r="A168" s="202"/>
      <c r="B168" s="100" t="s">
        <v>0</v>
      </c>
      <c r="C168" s="118">
        <v>156</v>
      </c>
      <c r="D168" s="118">
        <v>350</v>
      </c>
      <c r="E168" s="119">
        <v>4</v>
      </c>
      <c r="F168" s="309"/>
      <c r="G168" s="317">
        <v>0.36699999999999999</v>
      </c>
      <c r="H168" s="105">
        <f t="shared" si="26"/>
        <v>0.35699999999999998</v>
      </c>
      <c r="I168" s="106">
        <f t="shared" si="27"/>
        <v>0.377</v>
      </c>
      <c r="J168" s="106">
        <f t="shared" si="28"/>
        <v>0.34699999999999998</v>
      </c>
      <c r="K168" s="106">
        <f t="shared" si="29"/>
        <v>0.38700000000000001</v>
      </c>
      <c r="L168" s="106">
        <f t="shared" si="30"/>
        <v>0.33699999999999997</v>
      </c>
      <c r="M168" s="106">
        <f t="shared" si="31"/>
        <v>0.39700000000000002</v>
      </c>
      <c r="N168" s="135">
        <f t="shared" si="36"/>
        <v>0</v>
      </c>
      <c r="O168" s="330">
        <f t="shared" si="37"/>
        <v>0</v>
      </c>
      <c r="P168" s="137">
        <f t="shared" si="38"/>
        <v>0</v>
      </c>
      <c r="Q168" s="336">
        <f t="shared" si="35"/>
        <v>0</v>
      </c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</row>
    <row r="169" spans="1:55" ht="14.25" customHeight="1" thickBot="1">
      <c r="A169" s="202"/>
      <c r="B169" s="99" t="s">
        <v>0</v>
      </c>
      <c r="C169" s="121">
        <v>157</v>
      </c>
      <c r="D169" s="121">
        <v>350</v>
      </c>
      <c r="E169" s="122">
        <v>4</v>
      </c>
      <c r="F169" s="309"/>
      <c r="G169" s="317">
        <v>0.36799999999999999</v>
      </c>
      <c r="H169" s="108">
        <f t="shared" si="26"/>
        <v>0.35799999999999998</v>
      </c>
      <c r="I169" s="109">
        <f t="shared" si="27"/>
        <v>0.378</v>
      </c>
      <c r="J169" s="109">
        <f t="shared" si="28"/>
        <v>0.34799999999999998</v>
      </c>
      <c r="K169" s="109">
        <f t="shared" si="29"/>
        <v>0.38800000000000001</v>
      </c>
      <c r="L169" s="109">
        <f t="shared" si="30"/>
        <v>0.33799999999999997</v>
      </c>
      <c r="M169" s="109">
        <f t="shared" si="31"/>
        <v>0.39800000000000002</v>
      </c>
      <c r="N169" s="135">
        <f t="shared" si="36"/>
        <v>0</v>
      </c>
      <c r="O169" s="330">
        <f t="shared" si="37"/>
        <v>0</v>
      </c>
      <c r="P169" s="137">
        <f t="shared" si="38"/>
        <v>0</v>
      </c>
      <c r="Q169" s="336">
        <f t="shared" si="35"/>
        <v>0</v>
      </c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</row>
    <row r="170" spans="1:55" ht="14.25" customHeight="1">
      <c r="A170" s="202"/>
      <c r="B170" s="100" t="s">
        <v>0</v>
      </c>
      <c r="C170" s="118">
        <v>158</v>
      </c>
      <c r="D170" s="118">
        <v>400</v>
      </c>
      <c r="E170" s="119">
        <v>4</v>
      </c>
      <c r="F170" s="309"/>
      <c r="G170" s="317">
        <v>0.378</v>
      </c>
      <c r="H170" s="105">
        <f t="shared" si="26"/>
        <v>0.36799999999999999</v>
      </c>
      <c r="I170" s="106">
        <f t="shared" si="27"/>
        <v>0.38800000000000001</v>
      </c>
      <c r="J170" s="106">
        <f t="shared" si="28"/>
        <v>0.35799999999999998</v>
      </c>
      <c r="K170" s="106">
        <f t="shared" si="29"/>
        <v>0.39800000000000002</v>
      </c>
      <c r="L170" s="106">
        <f t="shared" si="30"/>
        <v>0.34799999999999998</v>
      </c>
      <c r="M170" s="106">
        <f t="shared" si="31"/>
        <v>0.40800000000000003</v>
      </c>
      <c r="N170" s="135">
        <f t="shared" si="36"/>
        <v>0</v>
      </c>
      <c r="O170" s="330">
        <f t="shared" si="37"/>
        <v>0</v>
      </c>
      <c r="P170" s="137">
        <f t="shared" si="38"/>
        <v>0</v>
      </c>
      <c r="Q170" s="336">
        <f t="shared" si="35"/>
        <v>0</v>
      </c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  <c r="AS170" s="202"/>
      <c r="AT170" s="202"/>
      <c r="AU170" s="202"/>
      <c r="AV170" s="202"/>
      <c r="AW170" s="202"/>
      <c r="AX170" s="202"/>
      <c r="AY170" s="202"/>
      <c r="AZ170" s="202"/>
      <c r="BA170" s="202"/>
      <c r="BB170" s="202"/>
      <c r="BC170" s="202"/>
    </row>
    <row r="171" spans="1:55" ht="14.25" customHeight="1" thickBot="1">
      <c r="A171" s="202"/>
      <c r="B171" s="99" t="s">
        <v>0</v>
      </c>
      <c r="C171" s="121">
        <v>159</v>
      </c>
      <c r="D171" s="121">
        <v>400</v>
      </c>
      <c r="E171" s="122">
        <v>4</v>
      </c>
      <c r="F171" s="309"/>
      <c r="G171" s="317">
        <v>0.377</v>
      </c>
      <c r="H171" s="108">
        <f t="shared" si="26"/>
        <v>0.36699999999999999</v>
      </c>
      <c r="I171" s="109">
        <f t="shared" si="27"/>
        <v>0.38700000000000001</v>
      </c>
      <c r="J171" s="109">
        <f t="shared" si="28"/>
        <v>0.35699999999999998</v>
      </c>
      <c r="K171" s="109">
        <f t="shared" si="29"/>
        <v>0.39700000000000002</v>
      </c>
      <c r="L171" s="109">
        <f t="shared" si="30"/>
        <v>0.34699999999999998</v>
      </c>
      <c r="M171" s="109">
        <f t="shared" si="31"/>
        <v>0.40700000000000003</v>
      </c>
      <c r="N171" s="135">
        <f t="shared" si="36"/>
        <v>0</v>
      </c>
      <c r="O171" s="330">
        <f t="shared" si="37"/>
        <v>0</v>
      </c>
      <c r="P171" s="137">
        <f t="shared" si="38"/>
        <v>0</v>
      </c>
      <c r="Q171" s="336">
        <f t="shared" si="35"/>
        <v>0</v>
      </c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  <c r="AS171" s="202"/>
      <c r="AT171" s="202"/>
      <c r="AU171" s="202"/>
      <c r="AV171" s="202"/>
      <c r="AW171" s="202"/>
      <c r="AX171" s="202"/>
      <c r="AY171" s="202"/>
      <c r="AZ171" s="202"/>
      <c r="BA171" s="202"/>
      <c r="BB171" s="202"/>
      <c r="BC171" s="202"/>
    </row>
    <row r="172" spans="1:55" ht="14.25" customHeight="1">
      <c r="A172" s="202"/>
      <c r="B172" s="100" t="s">
        <v>0</v>
      </c>
      <c r="C172" s="118">
        <v>160</v>
      </c>
      <c r="D172" s="118">
        <v>400</v>
      </c>
      <c r="E172" s="119">
        <v>4</v>
      </c>
      <c r="F172" s="309"/>
      <c r="G172" s="317">
        <v>0.378</v>
      </c>
      <c r="H172" s="105">
        <f t="shared" si="26"/>
        <v>0.36799999999999999</v>
      </c>
      <c r="I172" s="106">
        <f t="shared" si="27"/>
        <v>0.38800000000000001</v>
      </c>
      <c r="J172" s="106">
        <f t="shared" si="28"/>
        <v>0.35799999999999998</v>
      </c>
      <c r="K172" s="106">
        <f t="shared" si="29"/>
        <v>0.39800000000000002</v>
      </c>
      <c r="L172" s="106">
        <f t="shared" si="30"/>
        <v>0.34799999999999998</v>
      </c>
      <c r="M172" s="106">
        <f t="shared" si="31"/>
        <v>0.40800000000000003</v>
      </c>
      <c r="N172" s="135">
        <f t="shared" si="36"/>
        <v>0</v>
      </c>
      <c r="O172" s="330">
        <f t="shared" si="37"/>
        <v>0</v>
      </c>
      <c r="P172" s="137">
        <f t="shared" si="38"/>
        <v>0</v>
      </c>
      <c r="Q172" s="336">
        <f t="shared" si="35"/>
        <v>0</v>
      </c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  <c r="AS172" s="202"/>
      <c r="AT172" s="202"/>
      <c r="AU172" s="202"/>
      <c r="AV172" s="202"/>
      <c r="AW172" s="202"/>
      <c r="AX172" s="202"/>
      <c r="AY172" s="202"/>
      <c r="AZ172" s="202"/>
      <c r="BA172" s="202"/>
      <c r="BB172" s="202"/>
      <c r="BC172" s="202"/>
    </row>
    <row r="173" spans="1:55" ht="14.25" customHeight="1" thickBot="1">
      <c r="A173" s="202"/>
      <c r="B173" s="99" t="s">
        <v>0</v>
      </c>
      <c r="C173" s="121">
        <v>161</v>
      </c>
      <c r="D173" s="121">
        <v>450</v>
      </c>
      <c r="E173" s="122">
        <v>4</v>
      </c>
      <c r="F173" s="309"/>
      <c r="G173" s="317">
        <v>0.38</v>
      </c>
      <c r="H173" s="108">
        <f t="shared" si="26"/>
        <v>0.37</v>
      </c>
      <c r="I173" s="109">
        <f t="shared" si="27"/>
        <v>0.39</v>
      </c>
      <c r="J173" s="109">
        <f t="shared" si="28"/>
        <v>0.36</v>
      </c>
      <c r="K173" s="109">
        <f t="shared" si="29"/>
        <v>0.4</v>
      </c>
      <c r="L173" s="109">
        <f t="shared" si="30"/>
        <v>0.35</v>
      </c>
      <c r="M173" s="109">
        <f t="shared" si="31"/>
        <v>0.41000000000000003</v>
      </c>
      <c r="N173" s="135">
        <f t="shared" si="36"/>
        <v>0</v>
      </c>
      <c r="O173" s="330">
        <f t="shared" si="37"/>
        <v>0</v>
      </c>
      <c r="P173" s="137">
        <f t="shared" si="38"/>
        <v>0</v>
      </c>
      <c r="Q173" s="336">
        <f t="shared" si="35"/>
        <v>0</v>
      </c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  <c r="AS173" s="202"/>
      <c r="AT173" s="202"/>
      <c r="AU173" s="202"/>
      <c r="AV173" s="202"/>
      <c r="AW173" s="202"/>
      <c r="AX173" s="202"/>
      <c r="AY173" s="202"/>
      <c r="AZ173" s="202"/>
      <c r="BA173" s="202"/>
      <c r="BB173" s="202"/>
      <c r="BC173" s="202"/>
    </row>
    <row r="174" spans="1:55" ht="14.25" customHeight="1">
      <c r="A174" s="202"/>
      <c r="B174" s="100" t="s">
        <v>0</v>
      </c>
      <c r="C174" s="118">
        <v>162</v>
      </c>
      <c r="D174" s="118">
        <v>450</v>
      </c>
      <c r="E174" s="119">
        <v>4</v>
      </c>
      <c r="F174" s="309"/>
      <c r="G174" s="317">
        <v>0.36899999999999999</v>
      </c>
      <c r="H174" s="105">
        <f t="shared" si="26"/>
        <v>0.35899999999999999</v>
      </c>
      <c r="I174" s="106">
        <f t="shared" si="27"/>
        <v>0.379</v>
      </c>
      <c r="J174" s="106">
        <f t="shared" si="28"/>
        <v>0.34899999999999998</v>
      </c>
      <c r="K174" s="106">
        <f t="shared" si="29"/>
        <v>0.38900000000000001</v>
      </c>
      <c r="L174" s="106">
        <f t="shared" si="30"/>
        <v>0.33899999999999997</v>
      </c>
      <c r="M174" s="106">
        <f t="shared" si="31"/>
        <v>0.39900000000000002</v>
      </c>
      <c r="N174" s="135">
        <f t="shared" si="36"/>
        <v>0</v>
      </c>
      <c r="O174" s="330">
        <f t="shared" si="37"/>
        <v>0</v>
      </c>
      <c r="P174" s="137">
        <f t="shared" si="38"/>
        <v>0</v>
      </c>
      <c r="Q174" s="336">
        <f t="shared" si="35"/>
        <v>0</v>
      </c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  <c r="AS174" s="202"/>
      <c r="AT174" s="202"/>
      <c r="AU174" s="202"/>
      <c r="AV174" s="202"/>
      <c r="AW174" s="202"/>
      <c r="AX174" s="202"/>
      <c r="AY174" s="202"/>
      <c r="AZ174" s="202"/>
      <c r="BA174" s="202"/>
      <c r="BB174" s="202"/>
      <c r="BC174" s="202"/>
    </row>
    <row r="175" spans="1:55" ht="14.25" customHeight="1" thickBot="1">
      <c r="A175" s="202"/>
      <c r="B175" s="99" t="s">
        <v>0</v>
      </c>
      <c r="C175" s="121">
        <v>163</v>
      </c>
      <c r="D175" s="121">
        <v>450</v>
      </c>
      <c r="E175" s="122">
        <v>4</v>
      </c>
      <c r="F175" s="309"/>
      <c r="G175" s="317">
        <v>0.371</v>
      </c>
      <c r="H175" s="108">
        <f t="shared" si="26"/>
        <v>0.36099999999999999</v>
      </c>
      <c r="I175" s="109">
        <f t="shared" si="27"/>
        <v>0.38100000000000001</v>
      </c>
      <c r="J175" s="109">
        <f t="shared" si="28"/>
        <v>0.35099999999999998</v>
      </c>
      <c r="K175" s="109">
        <f t="shared" si="29"/>
        <v>0.39100000000000001</v>
      </c>
      <c r="L175" s="109">
        <f t="shared" si="30"/>
        <v>0.34099999999999997</v>
      </c>
      <c r="M175" s="109">
        <f t="shared" si="31"/>
        <v>0.40100000000000002</v>
      </c>
      <c r="N175" s="135">
        <f t="shared" si="36"/>
        <v>0</v>
      </c>
      <c r="O175" s="330">
        <f t="shared" si="37"/>
        <v>0</v>
      </c>
      <c r="P175" s="137">
        <f t="shared" si="38"/>
        <v>0</v>
      </c>
      <c r="Q175" s="336">
        <f t="shared" si="35"/>
        <v>0</v>
      </c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  <c r="AS175" s="202"/>
      <c r="AT175" s="202"/>
      <c r="AU175" s="202"/>
      <c r="AV175" s="202"/>
      <c r="AW175" s="202"/>
      <c r="AX175" s="202"/>
      <c r="AY175" s="202"/>
      <c r="AZ175" s="202"/>
      <c r="BA175" s="202"/>
      <c r="BB175" s="202"/>
      <c r="BC175" s="202"/>
    </row>
    <row r="176" spans="1:55" ht="14.25" customHeight="1">
      <c r="A176" s="202"/>
      <c r="B176" s="100" t="s">
        <v>0</v>
      </c>
      <c r="C176" s="118">
        <v>164</v>
      </c>
      <c r="D176" s="118">
        <v>500</v>
      </c>
      <c r="E176" s="119">
        <v>4</v>
      </c>
      <c r="F176" s="309"/>
      <c r="G176" s="317">
        <v>0.35299999999999998</v>
      </c>
      <c r="H176" s="105">
        <f t="shared" si="26"/>
        <v>0.34299999999999997</v>
      </c>
      <c r="I176" s="106">
        <f t="shared" si="27"/>
        <v>0.36299999999999999</v>
      </c>
      <c r="J176" s="106">
        <f t="shared" si="28"/>
        <v>0.33299999999999996</v>
      </c>
      <c r="K176" s="106">
        <f t="shared" si="29"/>
        <v>0.373</v>
      </c>
      <c r="L176" s="106">
        <f t="shared" si="30"/>
        <v>0.32299999999999995</v>
      </c>
      <c r="M176" s="106">
        <f t="shared" si="31"/>
        <v>0.38300000000000001</v>
      </c>
      <c r="N176" s="135">
        <f t="shared" si="36"/>
        <v>0</v>
      </c>
      <c r="O176" s="330">
        <f t="shared" si="37"/>
        <v>0</v>
      </c>
      <c r="P176" s="137">
        <f t="shared" si="38"/>
        <v>0</v>
      </c>
      <c r="Q176" s="336">
        <f t="shared" si="35"/>
        <v>0</v>
      </c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  <c r="AS176" s="202"/>
      <c r="AT176" s="202"/>
      <c r="AU176" s="202"/>
      <c r="AV176" s="202"/>
      <c r="AW176" s="202"/>
      <c r="AX176" s="202"/>
      <c r="AY176" s="202"/>
      <c r="AZ176" s="202"/>
      <c r="BA176" s="202"/>
      <c r="BB176" s="202"/>
      <c r="BC176" s="202"/>
    </row>
    <row r="177" spans="1:55" ht="14.25" customHeight="1" thickBot="1">
      <c r="A177" s="202"/>
      <c r="B177" s="99" t="s">
        <v>0</v>
      </c>
      <c r="C177" s="121">
        <v>165</v>
      </c>
      <c r="D177" s="121">
        <v>500</v>
      </c>
      <c r="E177" s="122">
        <v>4</v>
      </c>
      <c r="F177" s="309"/>
      <c r="G177" s="317">
        <v>0.35</v>
      </c>
      <c r="H177" s="108">
        <f t="shared" si="26"/>
        <v>0.33999999999999997</v>
      </c>
      <c r="I177" s="109">
        <f t="shared" si="27"/>
        <v>0.36</v>
      </c>
      <c r="J177" s="109">
        <f t="shared" si="28"/>
        <v>0.32999999999999996</v>
      </c>
      <c r="K177" s="109">
        <f t="shared" si="29"/>
        <v>0.37</v>
      </c>
      <c r="L177" s="109">
        <f t="shared" si="30"/>
        <v>0.31999999999999995</v>
      </c>
      <c r="M177" s="109">
        <f t="shared" si="31"/>
        <v>0.38</v>
      </c>
      <c r="N177" s="135">
        <f t="shared" si="36"/>
        <v>0</v>
      </c>
      <c r="O177" s="330">
        <f t="shared" si="37"/>
        <v>0</v>
      </c>
      <c r="P177" s="137">
        <f t="shared" si="38"/>
        <v>0</v>
      </c>
      <c r="Q177" s="336">
        <f t="shared" si="35"/>
        <v>0</v>
      </c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  <c r="AS177" s="202"/>
      <c r="AT177" s="202"/>
      <c r="AU177" s="202"/>
      <c r="AV177" s="202"/>
      <c r="AW177" s="202"/>
      <c r="AX177" s="202"/>
      <c r="AY177" s="202"/>
      <c r="AZ177" s="202"/>
      <c r="BA177" s="202"/>
      <c r="BB177" s="202"/>
      <c r="BC177" s="202"/>
    </row>
    <row r="178" spans="1:55" ht="14.25" customHeight="1" thickBot="1">
      <c r="A178" s="202"/>
      <c r="B178" s="100" t="s">
        <v>0</v>
      </c>
      <c r="C178" s="118">
        <v>166</v>
      </c>
      <c r="D178" s="118">
        <v>500</v>
      </c>
      <c r="E178" s="119">
        <v>4</v>
      </c>
      <c r="F178" s="312"/>
      <c r="G178" s="321">
        <v>0.34599999999999997</v>
      </c>
      <c r="H178" s="105">
        <f t="shared" si="26"/>
        <v>0.33599999999999997</v>
      </c>
      <c r="I178" s="106">
        <f t="shared" si="27"/>
        <v>0.35599999999999998</v>
      </c>
      <c r="J178" s="106">
        <f t="shared" si="28"/>
        <v>0.32599999999999996</v>
      </c>
      <c r="K178" s="106">
        <f t="shared" si="29"/>
        <v>0.36599999999999999</v>
      </c>
      <c r="L178" s="106">
        <f t="shared" si="30"/>
        <v>0.31599999999999995</v>
      </c>
      <c r="M178" s="106">
        <f t="shared" si="31"/>
        <v>0.376</v>
      </c>
      <c r="N178" s="138">
        <f t="shared" si="36"/>
        <v>0</v>
      </c>
      <c r="O178" s="331">
        <f t="shared" si="37"/>
        <v>0</v>
      </c>
      <c r="P178" s="140">
        <f t="shared" si="38"/>
        <v>0</v>
      </c>
      <c r="Q178" s="337">
        <f t="shared" si="35"/>
        <v>0</v>
      </c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</row>
    <row r="179" spans="1:55" ht="14.25" customHeight="1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</row>
    <row r="180" spans="1:55" ht="14.25" customHeight="1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</row>
    <row r="181" spans="1:55" ht="14.25" customHeight="1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</row>
    <row r="182" spans="1:55" ht="14.25" customHeight="1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  <c r="AS182" s="202"/>
      <c r="AT182" s="202"/>
      <c r="AU182" s="202"/>
      <c r="AV182" s="202"/>
      <c r="AW182" s="202"/>
      <c r="AX182" s="202"/>
      <c r="AY182" s="202"/>
      <c r="AZ182" s="202"/>
      <c r="BA182" s="202"/>
      <c r="BB182" s="202"/>
      <c r="BC182" s="202"/>
    </row>
    <row r="183" spans="1:55" ht="14.25" customHeight="1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  <c r="AS183" s="202"/>
      <c r="AT183" s="202"/>
      <c r="AU183" s="202"/>
      <c r="AV183" s="202"/>
      <c r="AW183" s="202"/>
      <c r="AX183" s="202"/>
      <c r="AY183" s="202"/>
      <c r="AZ183" s="202"/>
      <c r="BA183" s="202"/>
      <c r="BB183" s="202"/>
      <c r="BC183" s="202"/>
    </row>
    <row r="184" spans="1:55" ht="14.25" customHeight="1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  <c r="AS184" s="202"/>
      <c r="AT184" s="202"/>
      <c r="AU184" s="202"/>
      <c r="AV184" s="202"/>
      <c r="AW184" s="202"/>
      <c r="AX184" s="202"/>
      <c r="AY184" s="202"/>
      <c r="AZ184" s="202"/>
      <c r="BA184" s="202"/>
      <c r="BB184" s="202"/>
      <c r="BC184" s="202"/>
    </row>
    <row r="185" spans="1:55" ht="14.25" customHeight="1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  <c r="AS185" s="202"/>
      <c r="AT185" s="202"/>
      <c r="AU185" s="202"/>
      <c r="AV185" s="202"/>
      <c r="AW185" s="202"/>
      <c r="AX185" s="202"/>
      <c r="AY185" s="202"/>
      <c r="AZ185" s="202"/>
      <c r="BA185" s="202"/>
      <c r="BB185" s="202"/>
      <c r="BC185" s="202"/>
    </row>
    <row r="186" spans="1:55" ht="14.25" customHeight="1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  <c r="AS186" s="202"/>
      <c r="AT186" s="202"/>
      <c r="AU186" s="202"/>
      <c r="AV186" s="202"/>
      <c r="AW186" s="202"/>
      <c r="AX186" s="202"/>
      <c r="AY186" s="202"/>
      <c r="AZ186" s="202"/>
      <c r="BA186" s="202"/>
      <c r="BB186" s="202"/>
      <c r="BC186" s="202"/>
    </row>
    <row r="187" spans="1:55" ht="14.25" customHeight="1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  <c r="AS187" s="202"/>
      <c r="AT187" s="202"/>
      <c r="AU187" s="202"/>
      <c r="AV187" s="202"/>
      <c r="AW187" s="202"/>
      <c r="AX187" s="202"/>
      <c r="AY187" s="202"/>
      <c r="AZ187" s="202"/>
      <c r="BA187" s="202"/>
      <c r="BB187" s="202"/>
      <c r="BC187" s="202"/>
    </row>
    <row r="188" spans="1:55" ht="14.25" customHeight="1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  <c r="AS188" s="202"/>
      <c r="AT188" s="202"/>
      <c r="AU188" s="202"/>
      <c r="AV188" s="202"/>
      <c r="AW188" s="202"/>
      <c r="AX188" s="202"/>
      <c r="AY188" s="202"/>
      <c r="AZ188" s="202"/>
      <c r="BA188" s="202"/>
      <c r="BB188" s="202"/>
      <c r="BC188" s="202"/>
    </row>
    <row r="189" spans="1:55" ht="14.25" customHeight="1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</row>
    <row r="190" spans="1:55" ht="14.25" customHeight="1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</row>
    <row r="191" spans="1:55" ht="14.25" customHeight="1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</row>
    <row r="192" spans="1:55" ht="14.25" customHeight="1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</row>
    <row r="193" spans="1:55" ht="14.25" customHeight="1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</row>
    <row r="194" spans="1:55" ht="14.25" customHeight="1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</row>
    <row r="195" spans="1:55" ht="14.25" customHeight="1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</row>
    <row r="196" spans="1:55" ht="14.25" customHeight="1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</row>
    <row r="197" spans="1:55" ht="14.25" customHeight="1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</row>
    <row r="198" spans="1:55" ht="14.25" customHeight="1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  <c r="AS198" s="202"/>
      <c r="AT198" s="202"/>
      <c r="AU198" s="202"/>
      <c r="AV198" s="202"/>
      <c r="AW198" s="202"/>
      <c r="AX198" s="202"/>
      <c r="AY198" s="202"/>
      <c r="AZ198" s="202"/>
      <c r="BA198" s="202"/>
      <c r="BB198" s="202"/>
      <c r="BC198" s="202"/>
    </row>
    <row r="199" spans="1:55" ht="14.25" customHeight="1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  <c r="AS199" s="202"/>
      <c r="AT199" s="202"/>
      <c r="AU199" s="202"/>
      <c r="AV199" s="202"/>
      <c r="AW199" s="202"/>
      <c r="AX199" s="202"/>
      <c r="AY199" s="202"/>
      <c r="AZ199" s="202"/>
      <c r="BA199" s="202"/>
      <c r="BB199" s="202"/>
      <c r="BC199" s="202"/>
    </row>
    <row r="200" spans="1:55" ht="14.25" customHeight="1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  <c r="AS200" s="202"/>
      <c r="AT200" s="202"/>
      <c r="AU200" s="202"/>
      <c r="AV200" s="202"/>
      <c r="AW200" s="202"/>
      <c r="AX200" s="202"/>
      <c r="AY200" s="202"/>
      <c r="AZ200" s="202"/>
      <c r="BA200" s="202"/>
      <c r="BB200" s="202"/>
      <c r="BC200" s="202"/>
    </row>
    <row r="201" spans="1:55" ht="14.25" customHeight="1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</row>
    <row r="202" spans="1:55" ht="14.25" customHeight="1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</row>
    <row r="203" spans="1:55" ht="14.25" customHeight="1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  <c r="AS203" s="202"/>
      <c r="AT203" s="202"/>
      <c r="AU203" s="202"/>
      <c r="AV203" s="202"/>
      <c r="AW203" s="202"/>
      <c r="AX203" s="202"/>
      <c r="AY203" s="202"/>
      <c r="AZ203" s="202"/>
      <c r="BA203" s="202"/>
      <c r="BB203" s="202"/>
      <c r="BC203" s="202"/>
    </row>
    <row r="204" spans="1:55" ht="14.25" customHeight="1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  <c r="AS204" s="202"/>
      <c r="AT204" s="202"/>
      <c r="AU204" s="202"/>
      <c r="AV204" s="202"/>
      <c r="AW204" s="202"/>
      <c r="AX204" s="202"/>
      <c r="AY204" s="202"/>
      <c r="AZ204" s="202"/>
      <c r="BA204" s="202"/>
      <c r="BB204" s="202"/>
      <c r="BC204" s="202"/>
    </row>
    <row r="205" spans="1:55" ht="14.25" customHeight="1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  <c r="AS205" s="202"/>
      <c r="AT205" s="202"/>
      <c r="AU205" s="202"/>
      <c r="AV205" s="202"/>
      <c r="AW205" s="202"/>
      <c r="AX205" s="202"/>
      <c r="AY205" s="202"/>
      <c r="AZ205" s="202"/>
      <c r="BA205" s="202"/>
      <c r="BB205" s="202"/>
      <c r="BC205" s="202"/>
    </row>
    <row r="206" spans="1:55" ht="14.25" customHeight="1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  <c r="AS206" s="202"/>
      <c r="AT206" s="202"/>
      <c r="AU206" s="202"/>
      <c r="AV206" s="202"/>
      <c r="AW206" s="202"/>
      <c r="AX206" s="202"/>
      <c r="AY206" s="202"/>
      <c r="AZ206" s="202"/>
      <c r="BA206" s="202"/>
      <c r="BB206" s="202"/>
      <c r="BC206" s="202"/>
    </row>
    <row r="207" spans="1:55" ht="14.25" customHeight="1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</row>
    <row r="208" spans="1:55" ht="14.25" customHeight="1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  <c r="AS208" s="202"/>
      <c r="AT208" s="202"/>
      <c r="AU208" s="202"/>
      <c r="AV208" s="202"/>
      <c r="AW208" s="202"/>
      <c r="AX208" s="202"/>
      <c r="AY208" s="202"/>
      <c r="AZ208" s="202"/>
      <c r="BA208" s="202"/>
      <c r="BB208" s="202"/>
      <c r="BC208" s="202"/>
    </row>
    <row r="209" spans="1:55" ht="14.25" customHeight="1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  <c r="AS209" s="202"/>
      <c r="AT209" s="202"/>
      <c r="AU209" s="202"/>
      <c r="AV209" s="202"/>
      <c r="AW209" s="202"/>
      <c r="AX209" s="202"/>
      <c r="AY209" s="202"/>
      <c r="AZ209" s="202"/>
      <c r="BA209" s="202"/>
      <c r="BB209" s="202"/>
      <c r="BC209" s="202"/>
    </row>
    <row r="210" spans="1:55" ht="14.25" customHeight="1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  <c r="AS210" s="202"/>
      <c r="AT210" s="202"/>
      <c r="AU210" s="202"/>
      <c r="AV210" s="202"/>
      <c r="AW210" s="202"/>
      <c r="AX210" s="202"/>
      <c r="AY210" s="202"/>
      <c r="AZ210" s="202"/>
      <c r="BA210" s="202"/>
      <c r="BB210" s="202"/>
      <c r="BC210" s="202"/>
    </row>
    <row r="211" spans="1:55" ht="14.25" customHeight="1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  <c r="AS211" s="202"/>
      <c r="AT211" s="202"/>
      <c r="AU211" s="202"/>
      <c r="AV211" s="202"/>
      <c r="AW211" s="202"/>
      <c r="AX211" s="202"/>
      <c r="AY211" s="202"/>
      <c r="AZ211" s="202"/>
      <c r="BA211" s="202"/>
      <c r="BB211" s="202"/>
      <c r="BC211" s="202"/>
    </row>
    <row r="212" spans="1:55" ht="14.25" customHeight="1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  <c r="AS212" s="202"/>
      <c r="AT212" s="202"/>
      <c r="AU212" s="202"/>
      <c r="AV212" s="202"/>
      <c r="AW212" s="202"/>
      <c r="AX212" s="202"/>
      <c r="AY212" s="202"/>
      <c r="AZ212" s="202"/>
      <c r="BA212" s="202"/>
      <c r="BB212" s="202"/>
      <c r="BC212" s="202"/>
    </row>
    <row r="213" spans="1:55" ht="14.25" customHeight="1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  <c r="AS213" s="202"/>
      <c r="AT213" s="202"/>
      <c r="AU213" s="202"/>
      <c r="AV213" s="202"/>
      <c r="AW213" s="202"/>
      <c r="AX213" s="202"/>
      <c r="AY213" s="202"/>
      <c r="AZ213" s="202"/>
      <c r="BA213" s="202"/>
      <c r="BB213" s="202"/>
      <c r="BC213" s="202"/>
    </row>
    <row r="214" spans="1:55" ht="14.25" customHeight="1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  <c r="AS214" s="202"/>
      <c r="AT214" s="202"/>
      <c r="AU214" s="202"/>
      <c r="AV214" s="202"/>
      <c r="AW214" s="202"/>
      <c r="AX214" s="202"/>
      <c r="AY214" s="202"/>
      <c r="AZ214" s="202"/>
      <c r="BA214" s="202"/>
      <c r="BB214" s="202"/>
      <c r="BC214" s="202"/>
    </row>
    <row r="215" spans="1:55" ht="14.25" customHeight="1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  <c r="AS215" s="202"/>
      <c r="AT215" s="202"/>
      <c r="AU215" s="202"/>
      <c r="AV215" s="202"/>
      <c r="AW215" s="202"/>
      <c r="AX215" s="202"/>
      <c r="AY215" s="202"/>
      <c r="AZ215" s="202"/>
      <c r="BA215" s="202"/>
      <c r="BB215" s="202"/>
      <c r="BC215" s="202"/>
    </row>
    <row r="216" spans="1:55" ht="14.25" customHeight="1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</row>
    <row r="217" spans="1:55" ht="14.25" customHeight="1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</row>
    <row r="218" spans="1:55" ht="14.25" customHeight="1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</row>
    <row r="219" spans="1:55" ht="14.25" customHeight="1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</row>
    <row r="220" spans="1:55" ht="14.25" customHeight="1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</row>
    <row r="221" spans="1:55" ht="14.25" customHeight="1">
      <c r="A221" s="202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</row>
    <row r="222" spans="1:55" ht="14.25" customHeight="1">
      <c r="A222" s="202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  <c r="AS222" s="202"/>
      <c r="AT222" s="202"/>
      <c r="AU222" s="202"/>
      <c r="AV222" s="202"/>
      <c r="AW222" s="202"/>
      <c r="AX222" s="202"/>
      <c r="AY222" s="202"/>
      <c r="AZ222" s="202"/>
      <c r="BA222" s="202"/>
      <c r="BB222" s="202"/>
      <c r="BC222" s="202"/>
    </row>
    <row r="223" spans="1:55" ht="14.25" customHeight="1">
      <c r="A223" s="202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  <c r="AS223" s="202"/>
      <c r="AT223" s="202"/>
      <c r="AU223" s="202"/>
      <c r="AV223" s="202"/>
      <c r="AW223" s="202"/>
      <c r="AX223" s="202"/>
      <c r="AY223" s="202"/>
      <c r="AZ223" s="202"/>
      <c r="BA223" s="202"/>
      <c r="BB223" s="202"/>
      <c r="BC223" s="202"/>
    </row>
    <row r="224" spans="1:55" ht="14.25" customHeight="1">
      <c r="A224" s="202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</row>
    <row r="225" spans="1:55" ht="14.25" customHeight="1">
      <c r="A225" s="202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</row>
    <row r="226" spans="1:55" ht="14.25" customHeight="1">
      <c r="A226" s="202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  <c r="AS226" s="202"/>
      <c r="AT226" s="202"/>
      <c r="AU226" s="202"/>
      <c r="AV226" s="202"/>
      <c r="AW226" s="202"/>
      <c r="AX226" s="202"/>
      <c r="AY226" s="202"/>
      <c r="AZ226" s="202"/>
      <c r="BA226" s="202"/>
      <c r="BB226" s="202"/>
      <c r="BC226" s="202"/>
    </row>
    <row r="227" spans="1:55" ht="14.25" customHeight="1">
      <c r="A227" s="202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</row>
    <row r="228" spans="1:55" ht="14.25" customHeight="1">
      <c r="A228" s="202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</row>
    <row r="229" spans="1:55" ht="14.25" customHeight="1">
      <c r="A229" s="202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  <c r="AS229" s="202"/>
      <c r="AT229" s="202"/>
      <c r="AU229" s="202"/>
      <c r="AV229" s="202"/>
      <c r="AW229" s="202"/>
      <c r="AX229" s="202"/>
      <c r="AY229" s="202"/>
      <c r="AZ229" s="202"/>
      <c r="BA229" s="202"/>
      <c r="BB229" s="202"/>
      <c r="BC229" s="202"/>
    </row>
    <row r="230" spans="1:55" ht="14.25" customHeight="1">
      <c r="A230" s="202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  <c r="AS230" s="202"/>
      <c r="AT230" s="202"/>
      <c r="AU230" s="202"/>
      <c r="AV230" s="202"/>
      <c r="AW230" s="202"/>
      <c r="AX230" s="202"/>
      <c r="AY230" s="202"/>
      <c r="AZ230" s="202"/>
      <c r="BA230" s="202"/>
      <c r="BB230" s="202"/>
      <c r="BC230" s="202"/>
    </row>
    <row r="231" spans="1:55" ht="14.25" customHeight="1">
      <c r="A231" s="202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  <c r="AS231" s="202"/>
      <c r="AT231" s="202"/>
      <c r="AU231" s="202"/>
      <c r="AV231" s="202"/>
      <c r="AW231" s="202"/>
      <c r="AX231" s="202"/>
      <c r="AY231" s="202"/>
      <c r="AZ231" s="202"/>
      <c r="BA231" s="202"/>
      <c r="BB231" s="202"/>
      <c r="BC231" s="202"/>
    </row>
    <row r="232" spans="1:55" ht="14.25" customHeight="1">
      <c r="A232" s="202"/>
      <c r="B232" s="202"/>
      <c r="C232" s="202"/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  <c r="AS232" s="202"/>
      <c r="AT232" s="202"/>
      <c r="AU232" s="202"/>
      <c r="AV232" s="202"/>
      <c r="AW232" s="202"/>
      <c r="AX232" s="202"/>
      <c r="AY232" s="202"/>
      <c r="AZ232" s="202"/>
      <c r="BA232" s="202"/>
      <c r="BB232" s="202"/>
      <c r="BC232" s="202"/>
    </row>
    <row r="233" spans="1:55" ht="14.25" customHeight="1">
      <c r="A233" s="202"/>
      <c r="B233" s="202"/>
      <c r="C233" s="202"/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  <c r="AS233" s="202"/>
      <c r="AT233" s="202"/>
      <c r="AU233" s="202"/>
      <c r="AV233" s="202"/>
      <c r="AW233" s="202"/>
      <c r="AX233" s="202"/>
      <c r="AY233" s="202"/>
      <c r="AZ233" s="202"/>
      <c r="BA233" s="202"/>
      <c r="BB233" s="202"/>
      <c r="BC233" s="202"/>
    </row>
    <row r="234" spans="1:55" ht="14.25" customHeight="1">
      <c r="A234" s="202"/>
      <c r="B234" s="202"/>
      <c r="C234" s="202"/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</row>
    <row r="235" spans="1:55" ht="14.25" customHeight="1">
      <c r="A235" s="202"/>
      <c r="B235" s="202"/>
      <c r="C235" s="202"/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  <c r="AS235" s="202"/>
      <c r="AT235" s="202"/>
      <c r="AU235" s="202"/>
      <c r="AV235" s="202"/>
      <c r="AW235" s="202"/>
      <c r="AX235" s="202"/>
      <c r="AY235" s="202"/>
      <c r="AZ235" s="202"/>
      <c r="BA235" s="202"/>
      <c r="BB235" s="202"/>
      <c r="BC235" s="202"/>
    </row>
    <row r="236" spans="1:55" ht="14.25" customHeight="1">
      <c r="A236" s="202"/>
      <c r="B236" s="202"/>
      <c r="C236" s="202"/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  <c r="AS236" s="202"/>
      <c r="AT236" s="202"/>
      <c r="AU236" s="202"/>
      <c r="AV236" s="202"/>
      <c r="AW236" s="202"/>
      <c r="AX236" s="202"/>
      <c r="AY236" s="202"/>
      <c r="AZ236" s="202"/>
      <c r="BA236" s="202"/>
      <c r="BB236" s="202"/>
      <c r="BC236" s="202"/>
    </row>
    <row r="237" spans="1:55" ht="14.25" customHeight="1">
      <c r="A237" s="202"/>
      <c r="B237" s="202"/>
      <c r="C237" s="202"/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  <c r="AS237" s="202"/>
      <c r="AT237" s="202"/>
      <c r="AU237" s="202"/>
      <c r="AV237" s="202"/>
      <c r="AW237" s="202"/>
      <c r="AX237" s="202"/>
      <c r="AY237" s="202"/>
      <c r="AZ237" s="202"/>
      <c r="BA237" s="202"/>
      <c r="BB237" s="202"/>
      <c r="BC237" s="202"/>
    </row>
    <row r="238" spans="1:55" ht="14.25" customHeight="1">
      <c r="A238" s="202"/>
      <c r="B238" s="202"/>
      <c r="C238" s="202"/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  <c r="AS238" s="202"/>
      <c r="AT238" s="202"/>
      <c r="AU238" s="202"/>
      <c r="AV238" s="202"/>
      <c r="AW238" s="202"/>
      <c r="AX238" s="202"/>
      <c r="AY238" s="202"/>
      <c r="AZ238" s="202"/>
      <c r="BA238" s="202"/>
      <c r="BB238" s="202"/>
      <c r="BC238" s="202"/>
    </row>
    <row r="239" spans="1:55" ht="14.25" customHeight="1">
      <c r="A239" s="202"/>
      <c r="B239" s="202"/>
      <c r="C239" s="202"/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  <c r="AS239" s="202"/>
      <c r="AT239" s="202"/>
      <c r="AU239" s="202"/>
      <c r="AV239" s="202"/>
      <c r="AW239" s="202"/>
      <c r="AX239" s="202"/>
      <c r="AY239" s="202"/>
      <c r="AZ239" s="202"/>
      <c r="BA239" s="202"/>
      <c r="BB239" s="202"/>
      <c r="BC239" s="202"/>
    </row>
    <row r="240" spans="1:55" ht="14.25" customHeight="1">
      <c r="A240" s="202"/>
      <c r="B240" s="202"/>
      <c r="C240" s="202"/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  <c r="AS240" s="202"/>
      <c r="AT240" s="202"/>
      <c r="AU240" s="202"/>
      <c r="AV240" s="202"/>
      <c r="AW240" s="202"/>
      <c r="AX240" s="202"/>
      <c r="AY240" s="202"/>
      <c r="AZ240" s="202"/>
      <c r="BA240" s="202"/>
      <c r="BB240" s="202"/>
      <c r="BC240" s="202"/>
    </row>
    <row r="241" spans="1:55" ht="14.25" customHeight="1">
      <c r="A241" s="202"/>
      <c r="B241" s="202"/>
      <c r="C241" s="202"/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</row>
    <row r="242" spans="1:55" ht="14.25" customHeight="1">
      <c r="A242" s="202"/>
      <c r="B242" s="202"/>
      <c r="C242" s="202"/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  <c r="AS242" s="202"/>
      <c r="AT242" s="202"/>
      <c r="AU242" s="202"/>
      <c r="AV242" s="202"/>
      <c r="AW242" s="202"/>
      <c r="AX242" s="202"/>
      <c r="AY242" s="202"/>
      <c r="AZ242" s="202"/>
      <c r="BA242" s="202"/>
      <c r="BB242" s="202"/>
      <c r="BC242" s="202"/>
    </row>
    <row r="243" spans="1:55" ht="14.25" customHeight="1">
      <c r="A243" s="202"/>
      <c r="B243" s="202"/>
      <c r="C243" s="202"/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  <c r="AS243" s="202"/>
      <c r="AT243" s="202"/>
      <c r="AU243" s="202"/>
      <c r="AV243" s="202"/>
      <c r="AW243" s="202"/>
      <c r="AX243" s="202"/>
      <c r="AY243" s="202"/>
      <c r="AZ243" s="202"/>
      <c r="BA243" s="202"/>
      <c r="BB243" s="202"/>
      <c r="BC243" s="202"/>
    </row>
    <row r="244" spans="1:55" ht="14.25" customHeight="1">
      <c r="A244" s="202"/>
      <c r="B244" s="202"/>
      <c r="C244" s="202"/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  <c r="AS244" s="202"/>
      <c r="AT244" s="202"/>
      <c r="AU244" s="202"/>
      <c r="AV244" s="202"/>
      <c r="AW244" s="202"/>
      <c r="AX244" s="202"/>
      <c r="AY244" s="202"/>
      <c r="AZ244" s="202"/>
      <c r="BA244" s="202"/>
      <c r="BB244" s="202"/>
      <c r="BC244" s="202"/>
    </row>
    <row r="245" spans="1:55" ht="14.25" customHeight="1">
      <c r="A245" s="202"/>
      <c r="B245" s="202"/>
      <c r="C245" s="202"/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  <c r="AS245" s="202"/>
      <c r="AT245" s="202"/>
      <c r="AU245" s="202"/>
      <c r="AV245" s="202"/>
      <c r="AW245" s="202"/>
      <c r="AX245" s="202"/>
      <c r="AY245" s="202"/>
      <c r="AZ245" s="202"/>
      <c r="BA245" s="202"/>
      <c r="BB245" s="202"/>
      <c r="BC245" s="202"/>
    </row>
    <row r="246" spans="1:55" ht="14.25" customHeight="1">
      <c r="A246" s="202"/>
      <c r="B246" s="202"/>
      <c r="C246" s="202"/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  <c r="AS246" s="202"/>
      <c r="AT246" s="202"/>
      <c r="AU246" s="202"/>
      <c r="AV246" s="202"/>
      <c r="AW246" s="202"/>
      <c r="AX246" s="202"/>
      <c r="AY246" s="202"/>
      <c r="AZ246" s="202"/>
      <c r="BA246" s="202"/>
      <c r="BB246" s="202"/>
      <c r="BC246" s="202"/>
    </row>
    <row r="247" spans="1:55" ht="14.25" customHeight="1">
      <c r="A247" s="202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  <c r="AS247" s="202"/>
      <c r="AT247" s="202"/>
      <c r="AU247" s="202"/>
      <c r="AV247" s="202"/>
      <c r="AW247" s="202"/>
      <c r="AX247" s="202"/>
      <c r="AY247" s="202"/>
      <c r="AZ247" s="202"/>
      <c r="BA247" s="202"/>
      <c r="BB247" s="202"/>
      <c r="BC247" s="202"/>
    </row>
    <row r="248" spans="1:55" ht="14.25" customHeight="1">
      <c r="A248" s="202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  <c r="AS248" s="202"/>
      <c r="AT248" s="202"/>
      <c r="AU248" s="202"/>
      <c r="AV248" s="202"/>
      <c r="AW248" s="202"/>
      <c r="AX248" s="202"/>
      <c r="AY248" s="202"/>
      <c r="AZ248" s="202"/>
      <c r="BA248" s="202"/>
      <c r="BB248" s="202"/>
      <c r="BC248" s="202"/>
    </row>
    <row r="249" spans="1:55" ht="14.25" customHeight="1">
      <c r="A249" s="202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  <c r="AS249" s="202"/>
      <c r="AT249" s="202"/>
      <c r="AU249" s="202"/>
      <c r="AV249" s="202"/>
      <c r="AW249" s="202"/>
      <c r="AX249" s="202"/>
      <c r="AY249" s="202"/>
      <c r="AZ249" s="202"/>
      <c r="BA249" s="202"/>
      <c r="BB249" s="202"/>
      <c r="BC249" s="202"/>
    </row>
    <row r="250" spans="1:55" ht="14.25" customHeight="1">
      <c r="A250" s="202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  <c r="AS250" s="202"/>
      <c r="AT250" s="202"/>
      <c r="AU250" s="202"/>
      <c r="AV250" s="202"/>
      <c r="AW250" s="202"/>
      <c r="AX250" s="202"/>
      <c r="AY250" s="202"/>
      <c r="AZ250" s="202"/>
      <c r="BA250" s="202"/>
      <c r="BB250" s="202"/>
      <c r="BC250" s="202"/>
    </row>
    <row r="251" spans="1:55" ht="14.25" customHeight="1">
      <c r="A251" s="202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  <c r="AS251" s="202"/>
      <c r="AT251" s="202"/>
      <c r="AU251" s="202"/>
      <c r="AV251" s="202"/>
      <c r="AW251" s="202"/>
      <c r="AX251" s="202"/>
      <c r="AY251" s="202"/>
      <c r="AZ251" s="202"/>
      <c r="BA251" s="202"/>
      <c r="BB251" s="202"/>
      <c r="BC251" s="202"/>
    </row>
    <row r="252" spans="1:55" ht="14.25" customHeight="1">
      <c r="A252" s="202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  <c r="AS252" s="202"/>
      <c r="AT252" s="202"/>
      <c r="AU252" s="202"/>
      <c r="AV252" s="202"/>
      <c r="AW252" s="202"/>
      <c r="AX252" s="202"/>
      <c r="AY252" s="202"/>
      <c r="AZ252" s="202"/>
      <c r="BA252" s="202"/>
      <c r="BB252" s="202"/>
      <c r="BC252" s="202"/>
    </row>
    <row r="253" spans="1:55" ht="14.25" customHeight="1">
      <c r="A253" s="202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</row>
    <row r="254" spans="1:55" ht="14.25" customHeight="1">
      <c r="A254" s="202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</row>
    <row r="255" spans="1:55" ht="14.25" customHeight="1">
      <c r="A255" s="202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</row>
    <row r="256" spans="1:55" ht="14.25" customHeight="1">
      <c r="A256" s="202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  <c r="AS256" s="202"/>
      <c r="AT256" s="202"/>
      <c r="AU256" s="202"/>
      <c r="AV256" s="202"/>
      <c r="AW256" s="202"/>
      <c r="AX256" s="202"/>
      <c r="AY256" s="202"/>
      <c r="AZ256" s="202"/>
      <c r="BA256" s="202"/>
      <c r="BB256" s="202"/>
      <c r="BC256" s="202"/>
    </row>
    <row r="257" spans="1:55" ht="14.25" customHeight="1">
      <c r="A257" s="202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  <c r="AS257" s="202"/>
      <c r="AT257" s="202"/>
      <c r="AU257" s="202"/>
      <c r="AV257" s="202"/>
      <c r="AW257" s="202"/>
      <c r="AX257" s="202"/>
      <c r="AY257" s="202"/>
      <c r="AZ257" s="202"/>
      <c r="BA257" s="202"/>
      <c r="BB257" s="202"/>
      <c r="BC257" s="202"/>
    </row>
    <row r="258" spans="1:55" ht="14.25" customHeight="1">
      <c r="A258" s="202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  <c r="AS258" s="202"/>
      <c r="AT258" s="202"/>
      <c r="AU258" s="202"/>
      <c r="AV258" s="202"/>
      <c r="AW258" s="202"/>
      <c r="AX258" s="202"/>
      <c r="AY258" s="202"/>
      <c r="AZ258" s="202"/>
      <c r="BA258" s="202"/>
      <c r="BB258" s="202"/>
      <c r="BC258" s="202"/>
    </row>
    <row r="259" spans="1:55" ht="14.25" customHeight="1">
      <c r="A259" s="202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  <c r="AS259" s="202"/>
      <c r="AT259" s="202"/>
      <c r="AU259" s="202"/>
      <c r="AV259" s="202"/>
      <c r="AW259" s="202"/>
      <c r="AX259" s="202"/>
      <c r="AY259" s="202"/>
      <c r="AZ259" s="202"/>
      <c r="BA259" s="202"/>
      <c r="BB259" s="202"/>
      <c r="BC259" s="202"/>
    </row>
    <row r="260" spans="1:55" ht="14.25" customHeight="1">
      <c r="A260" s="202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202"/>
      <c r="AT260" s="202"/>
      <c r="AU260" s="202"/>
      <c r="AV260" s="202"/>
      <c r="AW260" s="202"/>
      <c r="AX260" s="202"/>
      <c r="AY260" s="202"/>
      <c r="AZ260" s="202"/>
      <c r="BA260" s="202"/>
      <c r="BB260" s="202"/>
      <c r="BC260" s="202"/>
    </row>
    <row r="261" spans="1:55" ht="14.25" customHeight="1">
      <c r="A261" s="202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202"/>
      <c r="AT261" s="202"/>
      <c r="AU261" s="202"/>
      <c r="AV261" s="202"/>
      <c r="AW261" s="202"/>
      <c r="AX261" s="202"/>
      <c r="AY261" s="202"/>
      <c r="AZ261" s="202"/>
      <c r="BA261" s="202"/>
      <c r="BB261" s="202"/>
      <c r="BC261" s="202"/>
    </row>
    <row r="262" spans="1:55" ht="14.25" customHeight="1">
      <c r="A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202"/>
      <c r="AT262" s="202"/>
      <c r="AU262" s="202"/>
      <c r="AV262" s="202"/>
      <c r="AW262" s="202"/>
      <c r="AX262" s="202"/>
      <c r="AY262" s="202"/>
      <c r="AZ262" s="202"/>
      <c r="BA262" s="202"/>
      <c r="BB262" s="202"/>
      <c r="BC262" s="202"/>
    </row>
    <row r="263" spans="1:55" ht="14.25" customHeight="1">
      <c r="A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</row>
    <row r="264" spans="1:55" ht="14.25" customHeight="1">
      <c r="A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202"/>
      <c r="AT264" s="202"/>
      <c r="AU264" s="202"/>
      <c r="AV264" s="202"/>
      <c r="AW264" s="202"/>
      <c r="AX264" s="202"/>
      <c r="AY264" s="202"/>
      <c r="AZ264" s="202"/>
      <c r="BA264" s="202"/>
      <c r="BB264" s="202"/>
      <c r="BC264" s="202"/>
    </row>
    <row r="265" spans="1:55" ht="14.25" customHeight="1">
      <c r="A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</row>
    <row r="266" spans="1:55" ht="14.25" customHeight="1">
      <c r="A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202"/>
      <c r="AT266" s="202"/>
      <c r="AU266" s="202"/>
      <c r="AV266" s="202"/>
      <c r="AW266" s="202"/>
      <c r="AX266" s="202"/>
      <c r="AY266" s="202"/>
      <c r="AZ266" s="202"/>
      <c r="BA266" s="202"/>
      <c r="BB266" s="202"/>
      <c r="BC266" s="202"/>
    </row>
    <row r="267" spans="1:55" ht="14.25" customHeight="1">
      <c r="A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202"/>
      <c r="AT267" s="202"/>
      <c r="AU267" s="202"/>
      <c r="AV267" s="202"/>
      <c r="AW267" s="202"/>
      <c r="AX267" s="202"/>
      <c r="AY267" s="202"/>
      <c r="AZ267" s="202"/>
      <c r="BA267" s="202"/>
      <c r="BB267" s="202"/>
      <c r="BC267" s="202"/>
    </row>
    <row r="268" spans="1:55" ht="14.25" customHeight="1">
      <c r="A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202"/>
      <c r="AT268" s="202"/>
      <c r="AU268" s="202"/>
      <c r="AV268" s="202"/>
      <c r="AW268" s="202"/>
      <c r="AX268" s="202"/>
      <c r="AY268" s="202"/>
      <c r="AZ268" s="202"/>
      <c r="BA268" s="202"/>
      <c r="BB268" s="202"/>
      <c r="BC268" s="202"/>
    </row>
    <row r="269" spans="1:55" ht="14.25" customHeight="1">
      <c r="A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202"/>
      <c r="AT269" s="202"/>
      <c r="AU269" s="202"/>
      <c r="AV269" s="202"/>
      <c r="AW269" s="202"/>
      <c r="AX269" s="202"/>
      <c r="AY269" s="202"/>
      <c r="AZ269" s="202"/>
      <c r="BA269" s="202"/>
      <c r="BB269" s="202"/>
      <c r="BC269" s="202"/>
    </row>
    <row r="270" spans="1:55" ht="14.25" customHeight="1">
      <c r="A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</row>
    <row r="271" spans="1:55" ht="14.25" customHeight="1">
      <c r="A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202"/>
      <c r="AT271" s="202"/>
      <c r="AU271" s="202"/>
      <c r="AV271" s="202"/>
      <c r="AW271" s="202"/>
      <c r="AX271" s="202"/>
      <c r="AY271" s="202"/>
      <c r="AZ271" s="202"/>
      <c r="BA271" s="202"/>
      <c r="BB271" s="202"/>
      <c r="BC271" s="202"/>
    </row>
    <row r="272" spans="1:55" ht="14.25" customHeight="1">
      <c r="A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</row>
    <row r="273" spans="1:55" ht="14.25" customHeight="1">
      <c r="A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</row>
    <row r="274" spans="1:55" ht="14.25" customHeight="1">
      <c r="A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</row>
    <row r="275" spans="1:55" ht="14.25" customHeight="1">
      <c r="A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</row>
    <row r="276" spans="1:55" ht="14.25" customHeight="1">
      <c r="A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</row>
    <row r="277" spans="1:55" ht="14.25" customHeight="1">
      <c r="A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</row>
    <row r="278" spans="1:55" ht="14.25" customHeight="1">
      <c r="A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</row>
    <row r="279" spans="1:55" ht="14.25" customHeight="1">
      <c r="A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</row>
    <row r="280" spans="1:55" ht="14.25" customHeight="1">
      <c r="A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</row>
    <row r="281" spans="1:55" ht="14.25" customHeight="1">
      <c r="A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</row>
    <row r="282" spans="1:55" ht="14.25" customHeight="1">
      <c r="A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</row>
    <row r="283" spans="1:55" ht="14.25" customHeight="1">
      <c r="A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</row>
    <row r="284" spans="1:55" ht="14.25" customHeight="1">
      <c r="A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</row>
    <row r="285" spans="1:55" ht="14.25" customHeight="1">
      <c r="A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</row>
    <row r="286" spans="1:55" ht="14.25" customHeight="1">
      <c r="A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</row>
    <row r="287" spans="1:55" ht="14.25" customHeight="1">
      <c r="A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</row>
    <row r="288" spans="1:55" ht="14.25" customHeight="1">
      <c r="A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</row>
    <row r="289" spans="1:55" ht="14.25" customHeight="1">
      <c r="A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</row>
    <row r="290" spans="1:55" ht="14.25" customHeight="1">
      <c r="A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</row>
    <row r="291" spans="1:55" ht="14.25" customHeight="1">
      <c r="A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</row>
    <row r="292" spans="1:55" ht="14.25" customHeight="1">
      <c r="A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</row>
    <row r="293" spans="1:55" ht="14.25" customHeight="1">
      <c r="A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</row>
    <row r="294" spans="1:55" ht="14.25" customHeight="1">
      <c r="A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</row>
    <row r="295" spans="1:55" ht="14.25" customHeight="1">
      <c r="A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</row>
    <row r="296" spans="1:55" ht="14.25" customHeight="1">
      <c r="A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</row>
    <row r="297" spans="1:55" ht="14.25" customHeight="1">
      <c r="A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</row>
    <row r="298" spans="1:55" ht="14.25" customHeight="1">
      <c r="A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</row>
    <row r="299" spans="1:55" ht="14.25" customHeight="1">
      <c r="A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</row>
    <row r="300" spans="1:55" ht="14.25" customHeight="1">
      <c r="A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</row>
    <row r="301" spans="1:55" ht="14.25" customHeight="1">
      <c r="A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</row>
    <row r="302" spans="1:55" ht="14.25" customHeight="1">
      <c r="A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</row>
    <row r="303" spans="1:55" ht="14.25" customHeight="1">
      <c r="A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</row>
    <row r="304" spans="1:55" ht="14.25" customHeight="1">
      <c r="A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</row>
    <row r="305" spans="1:55" ht="14.25" customHeight="1">
      <c r="A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</row>
    <row r="306" spans="1:55" ht="14.25" customHeight="1">
      <c r="A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</row>
    <row r="307" spans="1:55" ht="14.25" customHeight="1">
      <c r="A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</row>
    <row r="308" spans="1:55" ht="14.25" customHeight="1">
      <c r="A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</row>
    <row r="309" spans="1:55" ht="14.25" customHeight="1">
      <c r="A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</row>
    <row r="310" spans="1:55" ht="14.25" customHeight="1">
      <c r="A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</row>
    <row r="311" spans="1:55" ht="14.25" customHeight="1">
      <c r="A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</row>
    <row r="312" spans="1:55" ht="14.25" customHeight="1">
      <c r="A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</row>
    <row r="313" spans="1:55" ht="14.25" customHeight="1">
      <c r="A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</row>
    <row r="314" spans="1:55" ht="14.25" customHeight="1">
      <c r="A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</row>
    <row r="315" spans="1:55" ht="14.25" customHeight="1">
      <c r="A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</row>
    <row r="316" spans="1:55" ht="14.25" customHeight="1">
      <c r="A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</row>
    <row r="317" spans="1:55" ht="14.25" customHeight="1">
      <c r="A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</row>
    <row r="318" spans="1:55" ht="14.25" customHeight="1">
      <c r="A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</row>
    <row r="319" spans="1:55" ht="14.25" customHeight="1">
      <c r="A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</row>
    <row r="320" spans="1:55" ht="14.25" customHeight="1">
      <c r="A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</row>
    <row r="321" spans="1:55" ht="14.25" customHeight="1">
      <c r="A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</row>
    <row r="322" spans="1:55" ht="14.25" customHeight="1">
      <c r="A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</row>
    <row r="323" spans="1:55" ht="14.25" customHeight="1">
      <c r="A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</row>
    <row r="324" spans="1:55" ht="14.25" customHeight="1">
      <c r="A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</row>
    <row r="325" spans="1:55" ht="14.25" customHeight="1">
      <c r="A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</row>
    <row r="326" spans="1:55" ht="14.25" customHeight="1">
      <c r="A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</row>
    <row r="327" spans="1:55" ht="14.25" customHeight="1">
      <c r="A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</row>
    <row r="328" spans="1:55" ht="14.25" customHeight="1">
      <c r="A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</row>
    <row r="329" spans="1:55" ht="14.25" customHeight="1">
      <c r="A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</row>
    <row r="330" spans="1:55" ht="14.25" customHeight="1">
      <c r="A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</row>
    <row r="331" spans="1:55" ht="14.25" customHeight="1">
      <c r="A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</row>
    <row r="332" spans="1:55" ht="14.25" customHeight="1">
      <c r="A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</row>
    <row r="333" spans="1:55" ht="14.25" customHeight="1">
      <c r="A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</row>
    <row r="334" spans="1:55" ht="14.25" customHeight="1">
      <c r="A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</row>
    <row r="335" spans="1:55" ht="14.25" customHeight="1">
      <c r="A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</row>
    <row r="336" spans="1:55" ht="14.25" customHeight="1">
      <c r="A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</row>
    <row r="337" spans="1:55" ht="14.25" customHeight="1">
      <c r="A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</row>
    <row r="338" spans="1:55" ht="14.25" customHeight="1">
      <c r="A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</row>
    <row r="339" spans="1:55" ht="14.25" customHeight="1">
      <c r="A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</row>
    <row r="340" spans="1:55" ht="14.25" customHeight="1">
      <c r="A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</row>
    <row r="341" spans="1:55" ht="14.25" customHeight="1">
      <c r="A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</row>
    <row r="342" spans="1:55" ht="14.25" customHeight="1">
      <c r="A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</row>
    <row r="343" spans="1:55" ht="14.25" customHeight="1">
      <c r="A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</row>
    <row r="344" spans="1:55" ht="14.25" customHeight="1">
      <c r="A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</row>
    <row r="345" spans="1:55" ht="14.25" customHeight="1">
      <c r="A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</row>
    <row r="346" spans="1:55" ht="14.25" customHeight="1">
      <c r="A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</row>
    <row r="347" spans="1:55" ht="14.25" customHeight="1">
      <c r="A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</row>
    <row r="348" spans="1:55" ht="14.25" customHeight="1">
      <c r="A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</row>
    <row r="349" spans="1:55" ht="14.25" customHeight="1">
      <c r="A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</row>
    <row r="350" spans="1:55" ht="14.25" customHeight="1">
      <c r="A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</row>
    <row r="351" spans="1:55" ht="14.25" customHeight="1">
      <c r="A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</row>
    <row r="352" spans="1:55" ht="14.25" customHeight="1">
      <c r="A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</row>
    <row r="353" spans="1:55" ht="14.25" customHeight="1">
      <c r="A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</row>
    <row r="354" spans="1:55" ht="14.25" customHeight="1">
      <c r="A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</row>
    <row r="355" spans="1:55" ht="14.25" customHeight="1">
      <c r="A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</row>
    <row r="356" spans="1:55" ht="14.25" customHeight="1">
      <c r="A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</row>
    <row r="357" spans="1:55" ht="14.25" customHeight="1">
      <c r="A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</row>
    <row r="358" spans="1:55" ht="14.25" customHeight="1">
      <c r="A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</row>
    <row r="359" spans="1:55" ht="14.25" customHeight="1">
      <c r="A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</row>
    <row r="360" spans="1:55" ht="14.25" customHeight="1">
      <c r="A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</row>
    <row r="361" spans="1:55" ht="14.25" customHeight="1">
      <c r="A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</row>
    <row r="362" spans="1:55" ht="14.25" customHeight="1">
      <c r="A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</row>
    <row r="363" spans="1:55" ht="14.25" customHeight="1">
      <c r="A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</row>
    <row r="364" spans="1:55" ht="14.25" customHeight="1">
      <c r="A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</row>
    <row r="365" spans="1:55" ht="14.25" customHeight="1">
      <c r="A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</row>
    <row r="366" spans="1:55" ht="14.25" customHeight="1">
      <c r="A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</row>
    <row r="367" spans="1:55" ht="14.25" customHeight="1">
      <c r="A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</row>
    <row r="368" spans="1:55" ht="14.25" customHeight="1">
      <c r="A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</row>
    <row r="369" spans="1:55" ht="14.25" customHeight="1">
      <c r="A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</row>
    <row r="370" spans="1:55" ht="14.25" customHeight="1">
      <c r="A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</row>
    <row r="371" spans="1:55" ht="14.25" customHeight="1">
      <c r="A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</row>
    <row r="372" spans="1:55" ht="14.25" customHeight="1">
      <c r="A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</row>
    <row r="373" spans="1:55" ht="14.25" customHeight="1">
      <c r="A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</row>
    <row r="374" spans="1:55" ht="14.25" customHeight="1">
      <c r="A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</row>
    <row r="375" spans="1:55" ht="14.25" customHeight="1">
      <c r="A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</row>
    <row r="376" spans="1:55" ht="14.25" customHeight="1">
      <c r="A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</row>
    <row r="377" spans="1:55" ht="14.25" customHeight="1">
      <c r="A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</row>
    <row r="378" spans="1:55" ht="14.25" customHeight="1">
      <c r="A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</row>
    <row r="379" spans="1:55" ht="14.25" customHeight="1">
      <c r="A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</row>
    <row r="380" spans="1:55" ht="14.25" customHeight="1">
      <c r="A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</row>
    <row r="381" spans="1:55" ht="14.25" customHeight="1">
      <c r="A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</row>
    <row r="382" spans="1:55" ht="14.25" customHeight="1">
      <c r="A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</row>
    <row r="383" spans="1:55" ht="14.25" customHeight="1">
      <c r="A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</row>
    <row r="384" spans="1:55" ht="14.25" customHeight="1">
      <c r="A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</row>
    <row r="385" spans="1:55" ht="14.25" customHeight="1">
      <c r="A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</row>
    <row r="386" spans="1:55" ht="14.25" customHeight="1">
      <c r="A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</row>
    <row r="387" spans="1:55" ht="14.25" customHeight="1">
      <c r="A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</row>
    <row r="388" spans="1:55" ht="14.25" customHeight="1">
      <c r="A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</row>
    <row r="389" spans="1:55" ht="14.25" customHeight="1">
      <c r="A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</row>
    <row r="390" spans="1:55" ht="14.25" customHeight="1">
      <c r="A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</row>
    <row r="391" spans="1:55" ht="14.25" customHeight="1">
      <c r="A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</row>
    <row r="392" spans="1:55" ht="14.25" customHeight="1">
      <c r="A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</row>
    <row r="393" spans="1:55" ht="14.25" customHeight="1">
      <c r="A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</row>
    <row r="394" spans="1:55" ht="14.25" customHeight="1">
      <c r="A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</row>
    <row r="395" spans="1:55" ht="14.25" customHeight="1">
      <c r="A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</row>
    <row r="396" spans="1:55" ht="14.25" customHeight="1">
      <c r="A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</row>
    <row r="397" spans="1:55" ht="14.25" customHeight="1">
      <c r="A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</row>
    <row r="398" spans="1:55" ht="14.25" customHeight="1">
      <c r="A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</row>
    <row r="399" spans="1:55" ht="14.25" customHeight="1">
      <c r="A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</row>
    <row r="400" spans="1:55" ht="14.25" customHeight="1">
      <c r="A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</row>
    <row r="401" spans="1:55" ht="14.25" customHeight="1">
      <c r="A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</row>
    <row r="402" spans="1:55" ht="14.25" customHeight="1">
      <c r="A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</row>
    <row r="403" spans="1:55" ht="14.25" customHeight="1">
      <c r="A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</row>
    <row r="404" spans="1:55" ht="14.25" customHeight="1">
      <c r="A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</row>
    <row r="405" spans="1:55" ht="14.25" customHeight="1"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</row>
    <row r="406" spans="1:55" ht="14.25" customHeight="1"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</row>
    <row r="407" spans="1:55" ht="14.25" customHeight="1"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</row>
    <row r="408" spans="1:55" ht="14.25" customHeight="1"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</row>
    <row r="409" spans="1:55" ht="14.25" customHeight="1"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</row>
    <row r="410" spans="1:55" ht="14.25" customHeight="1"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</row>
    <row r="411" spans="1:55" ht="14.25" customHeight="1"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</row>
    <row r="412" spans="1:55" ht="14.25" customHeight="1"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</row>
    <row r="413" spans="1:55" ht="14.25" customHeight="1"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</row>
    <row r="414" spans="1:55" ht="14.25" customHeight="1"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</row>
    <row r="415" spans="1:55" ht="14.25" customHeight="1"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</row>
    <row r="416" spans="1:55" ht="14.25" customHeight="1"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</row>
    <row r="417" spans="18:55" ht="14.25" customHeight="1"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</row>
    <row r="418" spans="18:55" ht="14.25" customHeight="1"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</row>
    <row r="419" spans="18:55" ht="14.25" customHeight="1"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</row>
    <row r="420" spans="18:55" ht="14.25" customHeight="1"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</row>
    <row r="421" spans="18:55" ht="14.25" customHeight="1"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</row>
    <row r="422" spans="18:55" ht="14.25" customHeight="1"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</row>
    <row r="423" spans="18:55" ht="14.25" customHeight="1"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</row>
    <row r="424" spans="18:55" ht="14.25" customHeight="1"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</row>
    <row r="425" spans="18:55" ht="14.25" customHeight="1"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</row>
    <row r="426" spans="18:55" ht="14.25" customHeight="1"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</row>
    <row r="427" spans="18:55" ht="14.25" customHeight="1"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</row>
    <row r="428" spans="18:55" ht="14.25" customHeight="1"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</row>
    <row r="429" spans="18:55" ht="14.25" customHeight="1"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</row>
    <row r="430" spans="18:55" ht="14.25" customHeight="1"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</row>
    <row r="431" spans="18:55" ht="14.25" customHeight="1"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</row>
    <row r="432" spans="18:55" ht="14.25" customHeight="1"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</row>
    <row r="433" spans="18:55" ht="14.25" customHeight="1"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</row>
    <row r="434" spans="18:55" ht="14.25" customHeight="1"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</row>
    <row r="435" spans="18:55" ht="14.25" customHeight="1"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</row>
    <row r="436" spans="18:55" ht="14.25" customHeight="1"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</row>
    <row r="437" spans="18:55" ht="14.25" customHeight="1"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</row>
    <row r="438" spans="18:55" ht="14.25" customHeight="1"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</row>
    <row r="439" spans="18:55" ht="14.25" customHeight="1"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</row>
    <row r="440" spans="18:55" ht="14.25" customHeight="1"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</row>
    <row r="441" spans="18:55" ht="14.25" customHeight="1"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</row>
    <row r="442" spans="18:55" ht="14.25" customHeight="1"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</row>
    <row r="443" spans="18:55" ht="14.25" customHeight="1"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</row>
    <row r="444" spans="18:55" ht="14.25" customHeight="1"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</row>
    <row r="445" spans="18:55" ht="14.25" customHeight="1"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</row>
    <row r="446" spans="18:55" ht="14.25" customHeight="1"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</row>
    <row r="447" spans="18:55" ht="14.25" customHeight="1"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</row>
    <row r="448" spans="18:55" ht="14.25" customHeight="1"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</row>
    <row r="449" spans="18:55" ht="14.25" customHeight="1"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</row>
    <row r="450" spans="18:55" ht="14.25" customHeight="1"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</row>
    <row r="451" spans="18:55" ht="14.25" customHeight="1"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</row>
    <row r="452" spans="18:55" ht="14.25" customHeight="1"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</row>
    <row r="453" spans="18:55" ht="14.25" customHeight="1"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</row>
    <row r="454" spans="18:55" ht="14.25" customHeight="1"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</row>
    <row r="455" spans="18:55" ht="14.25" customHeight="1"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</row>
    <row r="456" spans="18:55" ht="14.25" customHeight="1"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</row>
    <row r="457" spans="18:55" ht="14.25" customHeight="1"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</row>
    <row r="458" spans="18:55" ht="14.25" customHeight="1"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</row>
    <row r="459" spans="18:55" ht="14.25" customHeight="1"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</row>
    <row r="460" spans="18:55" ht="14.25" customHeight="1"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</row>
    <row r="461" spans="18:55" ht="14.25" customHeight="1"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</row>
    <row r="462" spans="18:55" ht="14.25" customHeight="1"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</row>
    <row r="463" spans="18:55" ht="14.25" customHeight="1"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</row>
    <row r="464" spans="18:55" ht="14.25" customHeight="1"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</row>
    <row r="465" spans="18:55" ht="14.25" customHeight="1"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</row>
    <row r="466" spans="18:55" ht="14.25" customHeight="1"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</row>
    <row r="467" spans="18:55" ht="14.25" customHeight="1"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</row>
    <row r="468" spans="18:55" ht="14.25" customHeight="1"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</row>
    <row r="469" spans="18:55" ht="14.25" customHeight="1"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</row>
    <row r="470" spans="18:55" ht="14.25" customHeight="1"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</row>
    <row r="471" spans="18:55" ht="14.25" customHeight="1"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</row>
    <row r="472" spans="18:55" ht="14.25" customHeight="1"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</row>
    <row r="473" spans="18:55" ht="14.25" customHeight="1"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</row>
    <row r="474" spans="18:55" ht="14.25" customHeight="1"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</row>
    <row r="475" spans="18:55" ht="14.25" customHeight="1"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</row>
    <row r="476" spans="18:55" ht="14.25" customHeight="1"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</row>
    <row r="477" spans="18:55" ht="14.25" customHeight="1"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202"/>
      <c r="AT477" s="202"/>
      <c r="AU477" s="202"/>
      <c r="AV477" s="202"/>
      <c r="AW477" s="202"/>
      <c r="AX477" s="202"/>
      <c r="AY477" s="202"/>
      <c r="AZ477" s="202"/>
      <c r="BA477" s="202"/>
      <c r="BB477" s="202"/>
      <c r="BC477" s="202"/>
    </row>
    <row r="478" spans="18:55" ht="14.25" customHeight="1"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202"/>
      <c r="AT478" s="202"/>
      <c r="AU478" s="202"/>
      <c r="AV478" s="202"/>
      <c r="AW478" s="202"/>
      <c r="AX478" s="202"/>
      <c r="AY478" s="202"/>
      <c r="AZ478" s="202"/>
      <c r="BA478" s="202"/>
      <c r="BB478" s="202"/>
      <c r="BC478" s="202"/>
    </row>
    <row r="479" spans="18:55" ht="14.25" customHeight="1"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202"/>
      <c r="AT479" s="202"/>
      <c r="AU479" s="202"/>
      <c r="AV479" s="202"/>
      <c r="AW479" s="202"/>
      <c r="AX479" s="202"/>
      <c r="AY479" s="202"/>
      <c r="AZ479" s="202"/>
      <c r="BA479" s="202"/>
      <c r="BB479" s="202"/>
      <c r="BC479" s="202"/>
    </row>
    <row r="480" spans="18:55" ht="14.25" customHeight="1"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202"/>
      <c r="AT480" s="202"/>
      <c r="AU480" s="202"/>
      <c r="AV480" s="202"/>
      <c r="AW480" s="202"/>
      <c r="AX480" s="202"/>
      <c r="AY480" s="202"/>
      <c r="AZ480" s="202"/>
      <c r="BA480" s="202"/>
      <c r="BB480" s="202"/>
      <c r="BC480" s="202"/>
    </row>
    <row r="481" spans="18:55" ht="14.25" customHeight="1"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</row>
    <row r="482" spans="18:55" ht="14.25" customHeight="1"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</row>
    <row r="483" spans="18:55" ht="14.25" customHeight="1"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</row>
    <row r="484" spans="18:55" ht="14.25" customHeight="1"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</row>
    <row r="485" spans="18:55" ht="14.25" customHeight="1"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</row>
    <row r="486" spans="18:55" ht="14.25" customHeight="1"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</row>
    <row r="487" spans="18:55" ht="14.25" customHeight="1"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</row>
    <row r="488" spans="18:55" ht="14.25" customHeight="1"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</row>
    <row r="489" spans="18:55" ht="14.25" customHeight="1"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</row>
    <row r="490" spans="18:55" ht="14.25" customHeight="1"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</row>
    <row r="491" spans="18:55" ht="14.25" customHeight="1"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</row>
    <row r="492" spans="18:55" ht="14.25" customHeight="1"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202"/>
      <c r="AT492" s="202"/>
      <c r="AU492" s="202"/>
      <c r="AV492" s="202"/>
      <c r="AW492" s="202"/>
      <c r="AX492" s="202"/>
      <c r="AY492" s="202"/>
      <c r="AZ492" s="202"/>
      <c r="BA492" s="202"/>
      <c r="BB492" s="202"/>
      <c r="BC492" s="202"/>
    </row>
    <row r="493" spans="18:55" ht="14.25" customHeight="1"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202"/>
      <c r="AT493" s="202"/>
      <c r="AU493" s="202"/>
      <c r="AV493" s="202"/>
      <c r="AW493" s="202"/>
      <c r="AX493" s="202"/>
      <c r="AY493" s="202"/>
      <c r="AZ493" s="202"/>
      <c r="BA493" s="202"/>
      <c r="BB493" s="202"/>
      <c r="BC493" s="202"/>
    </row>
    <row r="494" spans="18:55" ht="14.25" customHeight="1"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202"/>
      <c r="AT494" s="202"/>
      <c r="AU494" s="202"/>
      <c r="AV494" s="202"/>
      <c r="AW494" s="202"/>
      <c r="AX494" s="202"/>
      <c r="AY494" s="202"/>
      <c r="AZ494" s="202"/>
      <c r="BA494" s="202"/>
      <c r="BB494" s="202"/>
      <c r="BC494" s="202"/>
    </row>
    <row r="495" spans="18:55" ht="14.25" customHeight="1"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202"/>
      <c r="AT495" s="202"/>
      <c r="AU495" s="202"/>
      <c r="AV495" s="202"/>
      <c r="AW495" s="202"/>
      <c r="AX495" s="202"/>
      <c r="AY495" s="202"/>
      <c r="AZ495" s="202"/>
      <c r="BA495" s="202"/>
      <c r="BB495" s="202"/>
      <c r="BC495" s="202"/>
    </row>
    <row r="496" spans="18:55" ht="14.25" customHeight="1"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202"/>
      <c r="AT496" s="202"/>
      <c r="AU496" s="202"/>
      <c r="AV496" s="202"/>
      <c r="AW496" s="202"/>
      <c r="AX496" s="202"/>
      <c r="AY496" s="202"/>
      <c r="AZ496" s="202"/>
      <c r="BA496" s="202"/>
      <c r="BB496" s="202"/>
      <c r="BC496" s="202"/>
    </row>
    <row r="497" spans="18:55" ht="14.25" customHeight="1"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202"/>
      <c r="AT497" s="202"/>
      <c r="AU497" s="202"/>
      <c r="AV497" s="202"/>
      <c r="AW497" s="202"/>
      <c r="AX497" s="202"/>
      <c r="AY497" s="202"/>
      <c r="AZ497" s="202"/>
      <c r="BA497" s="202"/>
      <c r="BB497" s="202"/>
      <c r="BC497" s="202"/>
    </row>
    <row r="498" spans="18:55" ht="14.25" customHeight="1"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202"/>
      <c r="AT498" s="202"/>
      <c r="AU498" s="202"/>
      <c r="AV498" s="202"/>
      <c r="AW498" s="202"/>
      <c r="AX498" s="202"/>
      <c r="AY498" s="202"/>
      <c r="AZ498" s="202"/>
      <c r="BA498" s="202"/>
      <c r="BB498" s="202"/>
      <c r="BC498" s="202"/>
    </row>
    <row r="499" spans="18:55" ht="14.25" customHeight="1"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202"/>
      <c r="AT499" s="202"/>
      <c r="AU499" s="202"/>
      <c r="AV499" s="202"/>
      <c r="AW499" s="202"/>
      <c r="AX499" s="202"/>
      <c r="AY499" s="202"/>
      <c r="AZ499" s="202"/>
      <c r="BA499" s="202"/>
      <c r="BB499" s="202"/>
      <c r="BC499" s="202"/>
    </row>
    <row r="500" spans="18:55" ht="14.25" customHeight="1"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202"/>
      <c r="AT500" s="202"/>
      <c r="AU500" s="202"/>
      <c r="AV500" s="202"/>
      <c r="AW500" s="202"/>
      <c r="AX500" s="202"/>
      <c r="AY500" s="202"/>
      <c r="AZ500" s="202"/>
      <c r="BA500" s="202"/>
      <c r="BB500" s="202"/>
      <c r="BC500" s="202"/>
    </row>
    <row r="501" spans="18:55" ht="14.25" customHeight="1"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</row>
    <row r="502" spans="18:55" ht="14.25" customHeight="1"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</row>
    <row r="503" spans="18:55" ht="14.25" customHeight="1"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</row>
    <row r="504" spans="18:55" ht="14.25" customHeight="1"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</row>
    <row r="505" spans="18:55" ht="14.25" customHeight="1"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</row>
    <row r="506" spans="18:55" ht="14.25" customHeight="1"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</row>
    <row r="507" spans="18:55" ht="14.25" customHeight="1"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</row>
    <row r="508" spans="18:55" ht="14.25" customHeight="1"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</row>
    <row r="509" spans="18:55" ht="14.25" customHeight="1"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</row>
    <row r="510" spans="18:55" ht="14.25" customHeight="1"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</row>
    <row r="511" spans="18:55" ht="14.25" customHeight="1"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202"/>
      <c r="AT511" s="202"/>
      <c r="AU511" s="202"/>
      <c r="AV511" s="202"/>
      <c r="AW511" s="202"/>
      <c r="AX511" s="202"/>
      <c r="AY511" s="202"/>
      <c r="AZ511" s="202"/>
      <c r="BA511" s="202"/>
      <c r="BB511" s="202"/>
      <c r="BC511" s="202"/>
    </row>
    <row r="512" spans="18:55" ht="14.25" customHeight="1"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202"/>
      <c r="AT512" s="202"/>
      <c r="AU512" s="202"/>
      <c r="AV512" s="202"/>
      <c r="AW512" s="202"/>
      <c r="AX512" s="202"/>
      <c r="AY512" s="202"/>
      <c r="AZ512" s="202"/>
      <c r="BA512" s="202"/>
      <c r="BB512" s="202"/>
      <c r="BC512" s="202"/>
    </row>
    <row r="513" spans="18:55" ht="14.25" customHeight="1"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202"/>
      <c r="AT513" s="202"/>
      <c r="AU513" s="202"/>
      <c r="AV513" s="202"/>
      <c r="AW513" s="202"/>
      <c r="AX513" s="202"/>
      <c r="AY513" s="202"/>
      <c r="AZ513" s="202"/>
      <c r="BA513" s="202"/>
      <c r="BB513" s="202"/>
      <c r="BC513" s="202"/>
    </row>
    <row r="514" spans="18:55" ht="14.25" customHeight="1"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  <c r="BC514" s="202"/>
    </row>
    <row r="515" spans="18:55" ht="14.25" customHeight="1"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202"/>
      <c r="AT515" s="202"/>
      <c r="AU515" s="202"/>
      <c r="AV515" s="202"/>
      <c r="AW515" s="202"/>
      <c r="AX515" s="202"/>
      <c r="AY515" s="202"/>
      <c r="AZ515" s="202"/>
      <c r="BA515" s="202"/>
      <c r="BB515" s="202"/>
      <c r="BC515" s="202"/>
    </row>
    <row r="516" spans="18:55" ht="14.25" customHeight="1"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202"/>
      <c r="AT516" s="202"/>
      <c r="AU516" s="202"/>
      <c r="AV516" s="202"/>
      <c r="AW516" s="202"/>
      <c r="AX516" s="202"/>
      <c r="AY516" s="202"/>
      <c r="AZ516" s="202"/>
      <c r="BA516" s="202"/>
      <c r="BB516" s="202"/>
      <c r="BC516" s="202"/>
    </row>
    <row r="517" spans="18:55" ht="14.25" customHeight="1"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202"/>
      <c r="AT517" s="202"/>
      <c r="AU517" s="202"/>
      <c r="AV517" s="202"/>
      <c r="AW517" s="202"/>
      <c r="AX517" s="202"/>
      <c r="AY517" s="202"/>
      <c r="AZ517" s="202"/>
      <c r="BA517" s="202"/>
      <c r="BB517" s="202"/>
      <c r="BC517" s="202"/>
    </row>
    <row r="518" spans="18:55" ht="14.25" customHeight="1"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202"/>
      <c r="AT518" s="202"/>
      <c r="AU518" s="202"/>
      <c r="AV518" s="202"/>
      <c r="AW518" s="202"/>
      <c r="AX518" s="202"/>
      <c r="AY518" s="202"/>
      <c r="AZ518" s="202"/>
      <c r="BA518" s="202"/>
      <c r="BB518" s="202"/>
      <c r="BC518" s="202"/>
    </row>
    <row r="519" spans="18:55" ht="14.25" customHeight="1"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</row>
    <row r="520" spans="18:55" ht="14.25" customHeight="1"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</row>
    <row r="521" spans="18:55" ht="14.25" customHeight="1"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</row>
    <row r="522" spans="18:55" ht="14.25" customHeight="1"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</row>
    <row r="523" spans="18:55" ht="14.25" customHeight="1"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</row>
    <row r="524" spans="18:55" ht="14.25" customHeight="1"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</row>
    <row r="525" spans="18:55" ht="14.25" customHeight="1"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</row>
    <row r="526" spans="18:55" ht="14.25" customHeight="1"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</row>
    <row r="527" spans="18:55" ht="14.25" customHeight="1"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202"/>
      <c r="AT527" s="202"/>
      <c r="AU527" s="202"/>
      <c r="AV527" s="202"/>
      <c r="AW527" s="202"/>
      <c r="AX527" s="202"/>
      <c r="AY527" s="202"/>
      <c r="AZ527" s="202"/>
      <c r="BA527" s="202"/>
      <c r="BB527" s="202"/>
      <c r="BC527" s="202"/>
    </row>
    <row r="528" spans="18:55" ht="14.25" customHeight="1"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202"/>
      <c r="AT528" s="202"/>
      <c r="AU528" s="202"/>
      <c r="AV528" s="202"/>
      <c r="AW528" s="202"/>
      <c r="AX528" s="202"/>
      <c r="AY528" s="202"/>
      <c r="AZ528" s="202"/>
      <c r="BA528" s="202"/>
      <c r="BB528" s="202"/>
      <c r="BC528" s="202"/>
    </row>
    <row r="529" spans="18:55" ht="14.25" customHeight="1"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202"/>
      <c r="AT529" s="202"/>
      <c r="AU529" s="202"/>
      <c r="AV529" s="202"/>
      <c r="AW529" s="202"/>
      <c r="AX529" s="202"/>
      <c r="AY529" s="202"/>
      <c r="AZ529" s="202"/>
      <c r="BA529" s="202"/>
      <c r="BB529" s="202"/>
      <c r="BC529" s="202"/>
    </row>
    <row r="530" spans="18:55" ht="14.25" customHeight="1"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202"/>
      <c r="AT530" s="202"/>
      <c r="AU530" s="202"/>
      <c r="AV530" s="202"/>
      <c r="AW530" s="202"/>
      <c r="AX530" s="202"/>
      <c r="AY530" s="202"/>
      <c r="AZ530" s="202"/>
      <c r="BA530" s="202"/>
      <c r="BB530" s="202"/>
      <c r="BC530" s="202"/>
    </row>
    <row r="531" spans="18:55" ht="14.25" customHeight="1"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202"/>
      <c r="AT531" s="202"/>
      <c r="AU531" s="202"/>
      <c r="AV531" s="202"/>
      <c r="AW531" s="202"/>
      <c r="AX531" s="202"/>
      <c r="AY531" s="202"/>
      <c r="AZ531" s="202"/>
      <c r="BA531" s="202"/>
      <c r="BB531" s="202"/>
      <c r="BC531" s="202"/>
    </row>
    <row r="532" spans="18:55" ht="14.25" customHeight="1"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202"/>
      <c r="AT532" s="202"/>
      <c r="AU532" s="202"/>
      <c r="AV532" s="202"/>
      <c r="AW532" s="202"/>
      <c r="AX532" s="202"/>
      <c r="AY532" s="202"/>
      <c r="AZ532" s="202"/>
      <c r="BA532" s="202"/>
      <c r="BB532" s="202"/>
      <c r="BC532" s="202"/>
    </row>
    <row r="533" spans="18:55" ht="14.25" customHeight="1"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202"/>
      <c r="AT533" s="202"/>
      <c r="AU533" s="202"/>
      <c r="AV533" s="202"/>
      <c r="AW533" s="202"/>
      <c r="AX533" s="202"/>
      <c r="AY533" s="202"/>
      <c r="AZ533" s="202"/>
      <c r="BA533" s="202"/>
      <c r="BB533" s="202"/>
      <c r="BC533" s="202"/>
    </row>
    <row r="534" spans="18:55" ht="14.25" customHeight="1"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202"/>
      <c r="AT534" s="202"/>
      <c r="AU534" s="202"/>
      <c r="AV534" s="202"/>
      <c r="AW534" s="202"/>
      <c r="AX534" s="202"/>
      <c r="AY534" s="202"/>
      <c r="AZ534" s="202"/>
      <c r="BA534" s="202"/>
      <c r="BB534" s="202"/>
      <c r="BC534" s="202"/>
    </row>
    <row r="535" spans="18:55" ht="14.25" customHeight="1"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202"/>
      <c r="AT535" s="202"/>
      <c r="AU535" s="202"/>
      <c r="AV535" s="202"/>
      <c r="AW535" s="202"/>
      <c r="AX535" s="202"/>
      <c r="AY535" s="202"/>
      <c r="AZ535" s="202"/>
      <c r="BA535" s="202"/>
      <c r="BB535" s="202"/>
      <c r="BC535" s="202"/>
    </row>
    <row r="536" spans="18:55" ht="14.25" customHeight="1"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</row>
    <row r="537" spans="18:55" ht="14.25" customHeight="1"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</row>
    <row r="538" spans="18:55" ht="14.25" customHeight="1"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</row>
    <row r="539" spans="18:55" ht="14.25" customHeight="1"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</row>
    <row r="540" spans="18:55" ht="14.25" customHeight="1"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</row>
    <row r="541" spans="18:55" ht="14.25" customHeight="1"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</row>
    <row r="542" spans="18:55" ht="14.25" customHeight="1"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</row>
    <row r="543" spans="18:55" ht="14.25" customHeight="1"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</row>
    <row r="544" spans="18:55" ht="14.25" customHeight="1"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</row>
    <row r="545" spans="18:55" ht="14.25" customHeight="1"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202"/>
      <c r="AT545" s="202"/>
      <c r="AU545" s="202"/>
      <c r="AV545" s="202"/>
      <c r="AW545" s="202"/>
      <c r="AX545" s="202"/>
      <c r="AY545" s="202"/>
      <c r="AZ545" s="202"/>
      <c r="BA545" s="202"/>
      <c r="BB545" s="202"/>
      <c r="BC545" s="202"/>
    </row>
    <row r="546" spans="18:55" ht="14.25" customHeight="1"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202"/>
      <c r="AT546" s="202"/>
      <c r="AU546" s="202"/>
      <c r="AV546" s="202"/>
      <c r="AW546" s="202"/>
      <c r="AX546" s="202"/>
      <c r="AY546" s="202"/>
      <c r="AZ546" s="202"/>
      <c r="BA546" s="202"/>
      <c r="BB546" s="202"/>
      <c r="BC546" s="202"/>
    </row>
    <row r="547" spans="18:55" ht="14.25" customHeight="1"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202"/>
      <c r="AT547" s="202"/>
      <c r="AU547" s="202"/>
      <c r="AV547" s="202"/>
      <c r="AW547" s="202"/>
      <c r="AX547" s="202"/>
      <c r="AY547" s="202"/>
      <c r="AZ547" s="202"/>
      <c r="BA547" s="202"/>
      <c r="BB547" s="202"/>
      <c r="BC547" s="202"/>
    </row>
    <row r="548" spans="18:55" ht="14.25" customHeight="1"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202"/>
      <c r="AT548" s="202"/>
      <c r="AU548" s="202"/>
      <c r="AV548" s="202"/>
      <c r="AW548" s="202"/>
      <c r="AX548" s="202"/>
      <c r="AY548" s="202"/>
      <c r="AZ548" s="202"/>
      <c r="BA548" s="202"/>
      <c r="BB548" s="202"/>
      <c r="BC548" s="202"/>
    </row>
    <row r="549" spans="18:55" ht="14.25" customHeight="1"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202"/>
      <c r="AT549" s="202"/>
      <c r="AU549" s="202"/>
      <c r="AV549" s="202"/>
      <c r="AW549" s="202"/>
      <c r="AX549" s="202"/>
      <c r="AY549" s="202"/>
      <c r="AZ549" s="202"/>
      <c r="BA549" s="202"/>
      <c r="BB549" s="202"/>
      <c r="BC549" s="202"/>
    </row>
    <row r="550" spans="18:55" ht="14.25" customHeight="1"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202"/>
      <c r="AT550" s="202"/>
      <c r="AU550" s="202"/>
      <c r="AV550" s="202"/>
      <c r="AW550" s="202"/>
      <c r="AX550" s="202"/>
      <c r="AY550" s="202"/>
      <c r="AZ550" s="202"/>
      <c r="BA550" s="202"/>
      <c r="BB550" s="202"/>
      <c r="BC550" s="202"/>
    </row>
    <row r="551" spans="18:55" ht="14.25" customHeight="1"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202"/>
      <c r="AT551" s="202"/>
      <c r="AU551" s="202"/>
      <c r="AV551" s="202"/>
      <c r="AW551" s="202"/>
      <c r="AX551" s="202"/>
      <c r="AY551" s="202"/>
      <c r="AZ551" s="202"/>
      <c r="BA551" s="202"/>
      <c r="BB551" s="202"/>
      <c r="BC551" s="202"/>
    </row>
    <row r="552" spans="18:55" ht="14.25" customHeight="1"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202"/>
      <c r="AT552" s="202"/>
      <c r="AU552" s="202"/>
      <c r="AV552" s="202"/>
      <c r="AW552" s="202"/>
      <c r="AX552" s="202"/>
      <c r="AY552" s="202"/>
      <c r="AZ552" s="202"/>
      <c r="BA552" s="202"/>
      <c r="BB552" s="202"/>
      <c r="BC552" s="202"/>
    </row>
    <row r="553" spans="18:55" ht="14.25" customHeight="1"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202"/>
      <c r="AT553" s="202"/>
      <c r="AU553" s="202"/>
      <c r="AV553" s="202"/>
      <c r="AW553" s="202"/>
      <c r="AX553" s="202"/>
      <c r="AY553" s="202"/>
      <c r="AZ553" s="202"/>
      <c r="BA553" s="202"/>
      <c r="BB553" s="202"/>
      <c r="BC553" s="202"/>
    </row>
    <row r="554" spans="18:55" ht="14.25" customHeight="1"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</row>
    <row r="555" spans="18:55" ht="14.25" customHeight="1"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</row>
    <row r="556" spans="18:55" ht="14.25" customHeight="1"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</row>
    <row r="557" spans="18:55" ht="14.25" customHeight="1"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</row>
    <row r="558" spans="18:55" ht="14.25" customHeight="1"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</row>
    <row r="559" spans="18:55" ht="14.25" customHeight="1"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</row>
    <row r="560" spans="18:55" ht="14.25" customHeight="1"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</row>
    <row r="561" spans="18:55" ht="14.25" customHeight="1"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</row>
    <row r="562" spans="18:55" ht="14.25" customHeight="1"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</row>
    <row r="563" spans="18:55" ht="14.25" customHeight="1"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202"/>
      <c r="AT563" s="202"/>
      <c r="AU563" s="202"/>
      <c r="AV563" s="202"/>
      <c r="AW563" s="202"/>
      <c r="AX563" s="202"/>
      <c r="AY563" s="202"/>
      <c r="AZ563" s="202"/>
      <c r="BA563" s="202"/>
      <c r="BB563" s="202"/>
      <c r="BC563" s="202"/>
    </row>
    <row r="564" spans="18:55" ht="14.25" customHeight="1"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202"/>
      <c r="AT564" s="202"/>
      <c r="AU564" s="202"/>
      <c r="AV564" s="202"/>
      <c r="AW564" s="202"/>
      <c r="AX564" s="202"/>
      <c r="AY564" s="202"/>
      <c r="AZ564" s="202"/>
      <c r="BA564" s="202"/>
      <c r="BB564" s="202"/>
      <c r="BC564" s="202"/>
    </row>
    <row r="565" spans="18:55" ht="14.25" customHeight="1"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202"/>
      <c r="AT565" s="202"/>
      <c r="AU565" s="202"/>
      <c r="AV565" s="202"/>
      <c r="AW565" s="202"/>
      <c r="AX565" s="202"/>
      <c r="AY565" s="202"/>
      <c r="AZ565" s="202"/>
      <c r="BA565" s="202"/>
      <c r="BB565" s="202"/>
      <c r="BC565" s="202"/>
    </row>
    <row r="566" spans="18:55" ht="14.25" customHeight="1"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</row>
    <row r="567" spans="18:55" ht="14.25" customHeight="1"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</row>
    <row r="568" spans="18:55" ht="14.25" customHeight="1"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</row>
    <row r="569" spans="18:55" ht="14.25" customHeight="1"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</row>
    <row r="570" spans="18:55" ht="14.25" customHeight="1"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</row>
    <row r="571" spans="18:55" ht="14.25" customHeight="1"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202"/>
      <c r="AT571" s="202"/>
      <c r="AU571" s="202"/>
      <c r="AV571" s="202"/>
      <c r="AW571" s="202"/>
      <c r="AX571" s="202"/>
      <c r="AY571" s="202"/>
      <c r="AZ571" s="202"/>
      <c r="BA571" s="202"/>
      <c r="BB571" s="202"/>
      <c r="BC571" s="202"/>
    </row>
    <row r="572" spans="18:55" ht="14.25" customHeight="1"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</row>
    <row r="573" spans="18:55" ht="14.25" customHeight="1"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</row>
    <row r="574" spans="18:55" ht="14.25" customHeight="1"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</row>
    <row r="575" spans="18:55" ht="14.25" customHeight="1"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</row>
    <row r="576" spans="18:55" ht="14.25" customHeight="1"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</row>
    <row r="577" spans="18:55" ht="14.25" customHeight="1"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</row>
    <row r="578" spans="18:55" ht="14.25" customHeight="1"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</row>
    <row r="579" spans="18:55" ht="14.25" customHeight="1"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</row>
    <row r="580" spans="18:55" ht="14.25" customHeight="1"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</row>
    <row r="581" spans="18:55" ht="14.25" customHeight="1"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202"/>
      <c r="AT581" s="202"/>
      <c r="AU581" s="202"/>
      <c r="AV581" s="202"/>
      <c r="AW581" s="202"/>
      <c r="AX581" s="202"/>
      <c r="AY581" s="202"/>
      <c r="AZ581" s="202"/>
      <c r="BA581" s="202"/>
      <c r="BB581" s="202"/>
      <c r="BC581" s="202"/>
    </row>
    <row r="582" spans="18:55" ht="14.25" customHeight="1"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202"/>
      <c r="AT582" s="202"/>
      <c r="AU582" s="202"/>
      <c r="AV582" s="202"/>
      <c r="AW582" s="202"/>
      <c r="AX582" s="202"/>
      <c r="AY582" s="202"/>
      <c r="AZ582" s="202"/>
      <c r="BA582" s="202"/>
      <c r="BB582" s="202"/>
      <c r="BC582" s="202"/>
    </row>
    <row r="583" spans="18:55" ht="14.25" customHeight="1"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202"/>
      <c r="AT583" s="202"/>
      <c r="AU583" s="202"/>
      <c r="AV583" s="202"/>
      <c r="AW583" s="202"/>
      <c r="AX583" s="202"/>
      <c r="AY583" s="202"/>
      <c r="AZ583" s="202"/>
      <c r="BA583" s="202"/>
      <c r="BB583" s="202"/>
      <c r="BC583" s="202"/>
    </row>
    <row r="584" spans="18:55" ht="14.25" customHeight="1"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202"/>
      <c r="AT584" s="202"/>
      <c r="AU584" s="202"/>
      <c r="AV584" s="202"/>
      <c r="AW584" s="202"/>
      <c r="AX584" s="202"/>
      <c r="AY584" s="202"/>
      <c r="AZ584" s="202"/>
      <c r="BA584" s="202"/>
      <c r="BB584" s="202"/>
      <c r="BC584" s="202"/>
    </row>
    <row r="585" spans="18:55" ht="14.25" customHeight="1"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202"/>
      <c r="AT585" s="202"/>
      <c r="AU585" s="202"/>
      <c r="AV585" s="202"/>
      <c r="AW585" s="202"/>
      <c r="AX585" s="202"/>
      <c r="AY585" s="202"/>
      <c r="AZ585" s="202"/>
      <c r="BA585" s="202"/>
      <c r="BB585" s="202"/>
      <c r="BC585" s="202"/>
    </row>
    <row r="586" spans="18:55" ht="14.25" customHeight="1"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202"/>
      <c r="AT586" s="202"/>
      <c r="AU586" s="202"/>
      <c r="AV586" s="202"/>
      <c r="AW586" s="202"/>
      <c r="AX586" s="202"/>
      <c r="AY586" s="202"/>
      <c r="AZ586" s="202"/>
      <c r="BA586" s="202"/>
      <c r="BB586" s="202"/>
      <c r="BC586" s="202"/>
    </row>
    <row r="587" spans="18:55" ht="14.25" customHeight="1"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202"/>
      <c r="AT587" s="202"/>
      <c r="AU587" s="202"/>
      <c r="AV587" s="202"/>
      <c r="AW587" s="202"/>
      <c r="AX587" s="202"/>
      <c r="AY587" s="202"/>
      <c r="AZ587" s="202"/>
      <c r="BA587" s="202"/>
      <c r="BB587" s="202"/>
      <c r="BC587" s="202"/>
    </row>
    <row r="588" spans="18:55" ht="14.25" customHeight="1"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202"/>
      <c r="AT588" s="202"/>
      <c r="AU588" s="202"/>
      <c r="AV588" s="202"/>
      <c r="AW588" s="202"/>
      <c r="AX588" s="202"/>
      <c r="AY588" s="202"/>
      <c r="AZ588" s="202"/>
      <c r="BA588" s="202"/>
      <c r="BB588" s="202"/>
      <c r="BC588" s="202"/>
    </row>
    <row r="589" spans="18:55" ht="14.25" customHeight="1"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202"/>
      <c r="AT589" s="202"/>
      <c r="AU589" s="202"/>
      <c r="AV589" s="202"/>
      <c r="AW589" s="202"/>
      <c r="AX589" s="202"/>
      <c r="AY589" s="202"/>
      <c r="AZ589" s="202"/>
      <c r="BA589" s="202"/>
      <c r="BB589" s="202"/>
      <c r="BC589" s="202"/>
    </row>
    <row r="590" spans="18:55" ht="14.25" customHeight="1"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202"/>
      <c r="AT590" s="202"/>
      <c r="AU590" s="202"/>
      <c r="AV590" s="202"/>
      <c r="AW590" s="202"/>
      <c r="AX590" s="202"/>
      <c r="AY590" s="202"/>
      <c r="AZ590" s="202"/>
      <c r="BA590" s="202"/>
      <c r="BB590" s="202"/>
      <c r="BC590" s="202"/>
    </row>
    <row r="591" spans="18:55" ht="14.25" customHeight="1"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</row>
    <row r="592" spans="18:55" ht="14.25" customHeight="1"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</row>
    <row r="593" spans="18:55" ht="14.25" customHeight="1"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</row>
    <row r="594" spans="18:55" ht="14.25" customHeight="1"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</row>
    <row r="595" spans="18:55" ht="14.25" customHeight="1"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</row>
    <row r="596" spans="18:55" ht="14.25" customHeight="1"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</row>
    <row r="597" spans="18:55" ht="14.25" customHeight="1"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</row>
    <row r="598" spans="18:55" ht="14.25" customHeight="1"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</row>
    <row r="599" spans="18:55" ht="14.25" customHeight="1"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</row>
    <row r="600" spans="18:55" ht="14.25" customHeight="1"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202"/>
      <c r="AT600" s="202"/>
      <c r="AU600" s="202"/>
      <c r="AV600" s="202"/>
      <c r="AW600" s="202"/>
      <c r="AX600" s="202"/>
      <c r="AY600" s="202"/>
      <c r="AZ600" s="202"/>
      <c r="BA600" s="202"/>
      <c r="BB600" s="202"/>
      <c r="BC600" s="202"/>
    </row>
    <row r="601" spans="18:55" ht="14.25" customHeight="1"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202"/>
      <c r="AT601" s="202"/>
      <c r="AU601" s="202"/>
      <c r="AV601" s="202"/>
      <c r="AW601" s="202"/>
      <c r="AX601" s="202"/>
      <c r="AY601" s="202"/>
      <c r="AZ601" s="202"/>
      <c r="BA601" s="202"/>
      <c r="BB601" s="202"/>
      <c r="BC601" s="202"/>
    </row>
    <row r="602" spans="18:55" ht="14.25" customHeight="1"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202"/>
      <c r="AT602" s="202"/>
      <c r="AU602" s="202"/>
      <c r="AV602" s="202"/>
      <c r="AW602" s="202"/>
      <c r="AX602" s="202"/>
      <c r="AY602" s="202"/>
      <c r="AZ602" s="202"/>
      <c r="BA602" s="202"/>
      <c r="BB602" s="202"/>
      <c r="BC602" s="202"/>
    </row>
    <row r="603" spans="18:55" ht="14.25" customHeight="1"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202"/>
      <c r="AT603" s="202"/>
      <c r="AU603" s="202"/>
      <c r="AV603" s="202"/>
      <c r="AW603" s="202"/>
      <c r="AX603" s="202"/>
      <c r="AY603" s="202"/>
      <c r="AZ603" s="202"/>
      <c r="BA603" s="202"/>
      <c r="BB603" s="202"/>
      <c r="BC603" s="202"/>
    </row>
    <row r="604" spans="18:55" ht="14.25" customHeight="1"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202"/>
      <c r="AT604" s="202"/>
      <c r="AU604" s="202"/>
      <c r="AV604" s="202"/>
      <c r="AW604" s="202"/>
      <c r="AX604" s="202"/>
      <c r="AY604" s="202"/>
      <c r="AZ604" s="202"/>
      <c r="BA604" s="202"/>
      <c r="BB604" s="202"/>
      <c r="BC604" s="202"/>
    </row>
    <row r="605" spans="18:55" ht="14.25" customHeight="1"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202"/>
      <c r="AT605" s="202"/>
      <c r="AU605" s="202"/>
      <c r="AV605" s="202"/>
      <c r="AW605" s="202"/>
      <c r="AX605" s="202"/>
      <c r="AY605" s="202"/>
      <c r="AZ605" s="202"/>
      <c r="BA605" s="202"/>
      <c r="BB605" s="202"/>
      <c r="BC605" s="202"/>
    </row>
    <row r="606" spans="18:55" ht="14.25" customHeight="1"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</row>
    <row r="607" spans="18:55" ht="14.25" customHeight="1"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</row>
    <row r="608" spans="18:55" ht="14.25" customHeight="1"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</row>
    <row r="609" spans="18:55" ht="14.25" customHeight="1"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</row>
    <row r="610" spans="18:55" ht="14.25" customHeight="1"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</row>
    <row r="611" spans="18:55" ht="14.25" customHeight="1"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</row>
    <row r="612" spans="18:55" ht="14.25" customHeight="1"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</row>
    <row r="613" spans="18:55" ht="14.25" customHeight="1"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</row>
    <row r="614" spans="18:55" ht="14.25" customHeight="1"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</row>
    <row r="615" spans="18:55" ht="14.25" customHeight="1"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</row>
    <row r="616" spans="18:55" ht="14.25" customHeight="1"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</row>
    <row r="617" spans="18:55" ht="14.25" customHeight="1"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</row>
    <row r="618" spans="18:55" ht="14.25" customHeight="1"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202"/>
      <c r="AT618" s="202"/>
      <c r="AU618" s="202"/>
      <c r="AV618" s="202"/>
      <c r="AW618" s="202"/>
      <c r="AX618" s="202"/>
      <c r="AY618" s="202"/>
      <c r="AZ618" s="202"/>
      <c r="BA618" s="202"/>
      <c r="BB618" s="202"/>
      <c r="BC618" s="202"/>
    </row>
    <row r="619" spans="18:55" ht="14.25" customHeight="1"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202"/>
      <c r="AT619" s="202"/>
      <c r="AU619" s="202"/>
      <c r="AV619" s="202"/>
      <c r="AW619" s="202"/>
      <c r="AX619" s="202"/>
      <c r="AY619" s="202"/>
      <c r="AZ619" s="202"/>
      <c r="BA619" s="202"/>
      <c r="BB619" s="202"/>
      <c r="BC619" s="202"/>
    </row>
    <row r="620" spans="18:55" ht="14.25" customHeight="1"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202"/>
      <c r="AT620" s="202"/>
      <c r="AU620" s="202"/>
      <c r="AV620" s="202"/>
      <c r="AW620" s="202"/>
      <c r="AX620" s="202"/>
      <c r="AY620" s="202"/>
      <c r="AZ620" s="202"/>
      <c r="BA620" s="202"/>
      <c r="BB620" s="202"/>
      <c r="BC620" s="202"/>
    </row>
    <row r="621" spans="18:55" ht="14.25" customHeight="1"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202"/>
      <c r="AT621" s="202"/>
      <c r="AU621" s="202"/>
      <c r="AV621" s="202"/>
      <c r="AW621" s="202"/>
      <c r="AX621" s="202"/>
      <c r="AY621" s="202"/>
      <c r="AZ621" s="202"/>
      <c r="BA621" s="202"/>
      <c r="BB621" s="202"/>
      <c r="BC621" s="202"/>
    </row>
    <row r="622" spans="18:55" ht="14.25" customHeight="1"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202"/>
      <c r="AT622" s="202"/>
      <c r="AU622" s="202"/>
      <c r="AV622" s="202"/>
      <c r="AW622" s="202"/>
      <c r="AX622" s="202"/>
      <c r="AY622" s="202"/>
      <c r="AZ622" s="202"/>
      <c r="BA622" s="202"/>
      <c r="BB622" s="202"/>
      <c r="BC622" s="202"/>
    </row>
    <row r="623" spans="18:55" ht="14.25" customHeight="1"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202"/>
      <c r="AT623" s="202"/>
      <c r="AU623" s="202"/>
      <c r="AV623" s="202"/>
      <c r="AW623" s="202"/>
      <c r="AX623" s="202"/>
      <c r="AY623" s="202"/>
      <c r="AZ623" s="202"/>
      <c r="BA623" s="202"/>
      <c r="BB623" s="202"/>
      <c r="BC623" s="202"/>
    </row>
    <row r="624" spans="18:55" ht="14.25" customHeight="1"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202"/>
      <c r="AT624" s="202"/>
      <c r="AU624" s="202"/>
      <c r="AV624" s="202"/>
      <c r="AW624" s="202"/>
      <c r="AX624" s="202"/>
      <c r="AY624" s="202"/>
      <c r="AZ624" s="202"/>
      <c r="BA624" s="202"/>
      <c r="BB624" s="202"/>
      <c r="BC624" s="202"/>
    </row>
    <row r="625" spans="18:55" ht="14.25" customHeight="1"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202"/>
      <c r="AT625" s="202"/>
      <c r="AU625" s="202"/>
      <c r="AV625" s="202"/>
      <c r="AW625" s="202"/>
      <c r="AX625" s="202"/>
      <c r="AY625" s="202"/>
      <c r="AZ625" s="202"/>
      <c r="BA625" s="202"/>
      <c r="BB625" s="202"/>
      <c r="BC625" s="202"/>
    </row>
    <row r="626" spans="18:55" ht="14.25" customHeight="1"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202"/>
      <c r="AT626" s="202"/>
      <c r="AU626" s="202"/>
      <c r="AV626" s="202"/>
      <c r="AW626" s="202"/>
      <c r="AX626" s="202"/>
      <c r="AY626" s="202"/>
      <c r="AZ626" s="202"/>
      <c r="BA626" s="202"/>
      <c r="BB626" s="202"/>
      <c r="BC626" s="202"/>
    </row>
    <row r="627" spans="18:55" ht="14.25" customHeight="1"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</row>
    <row r="628" spans="18:55" ht="14.25" customHeight="1"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</row>
    <row r="629" spans="18:55" ht="14.25" customHeight="1"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</row>
    <row r="630" spans="18:55" ht="14.25" customHeight="1"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</row>
    <row r="631" spans="18:55" ht="14.25" customHeight="1"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</row>
    <row r="632" spans="18:55" ht="14.25" customHeight="1"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</row>
    <row r="633" spans="18:55" ht="14.25" customHeight="1"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</row>
    <row r="634" spans="18:55" ht="14.25" customHeight="1"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</row>
    <row r="635" spans="18:55" ht="14.25" customHeight="1"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</row>
    <row r="636" spans="18:55" ht="14.25" customHeight="1"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</row>
    <row r="637" spans="18:55" ht="14.25" customHeight="1"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</row>
    <row r="638" spans="18:55" ht="14.25" customHeight="1"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202"/>
      <c r="AT638" s="202"/>
      <c r="AU638" s="202"/>
      <c r="AV638" s="202"/>
      <c r="AW638" s="202"/>
      <c r="AX638" s="202"/>
      <c r="AY638" s="202"/>
      <c r="AZ638" s="202"/>
      <c r="BA638" s="202"/>
      <c r="BB638" s="202"/>
      <c r="BC638" s="202"/>
    </row>
    <row r="639" spans="18:55" ht="14.25" customHeight="1"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202"/>
      <c r="AT639" s="202"/>
      <c r="AU639" s="202"/>
      <c r="AV639" s="202"/>
      <c r="AW639" s="202"/>
      <c r="AX639" s="202"/>
      <c r="AY639" s="202"/>
      <c r="AZ639" s="202"/>
      <c r="BA639" s="202"/>
      <c r="BB639" s="202"/>
      <c r="BC639" s="202"/>
    </row>
    <row r="640" spans="18:55" ht="14.25" customHeight="1"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202"/>
      <c r="AT640" s="202"/>
      <c r="AU640" s="202"/>
      <c r="AV640" s="202"/>
      <c r="AW640" s="202"/>
      <c r="AX640" s="202"/>
      <c r="AY640" s="202"/>
      <c r="AZ640" s="202"/>
      <c r="BA640" s="202"/>
      <c r="BB640" s="202"/>
      <c r="BC640" s="202"/>
    </row>
    <row r="641" spans="18:55" ht="14.25" customHeight="1"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202"/>
      <c r="AT641" s="202"/>
      <c r="AU641" s="202"/>
      <c r="AV641" s="202"/>
      <c r="AW641" s="202"/>
      <c r="AX641" s="202"/>
      <c r="AY641" s="202"/>
      <c r="AZ641" s="202"/>
      <c r="BA641" s="202"/>
      <c r="BB641" s="202"/>
      <c r="BC641" s="202"/>
    </row>
    <row r="642" spans="18:55" ht="14.25" customHeight="1"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202"/>
      <c r="AT642" s="202"/>
      <c r="AU642" s="202"/>
      <c r="AV642" s="202"/>
      <c r="AW642" s="202"/>
      <c r="AX642" s="202"/>
      <c r="AY642" s="202"/>
      <c r="AZ642" s="202"/>
      <c r="BA642" s="202"/>
      <c r="BB642" s="202"/>
      <c r="BC642" s="202"/>
    </row>
    <row r="643" spans="18:55" ht="14.25" customHeight="1"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202"/>
      <c r="AT643" s="202"/>
      <c r="AU643" s="202"/>
      <c r="AV643" s="202"/>
      <c r="AW643" s="202"/>
      <c r="AX643" s="202"/>
      <c r="AY643" s="202"/>
      <c r="AZ643" s="202"/>
      <c r="BA643" s="202"/>
      <c r="BB643" s="202"/>
      <c r="BC643" s="202"/>
    </row>
    <row r="644" spans="18:55" ht="14.25" customHeight="1"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202"/>
      <c r="AT644" s="202"/>
      <c r="AU644" s="202"/>
      <c r="AV644" s="202"/>
      <c r="AW644" s="202"/>
      <c r="AX644" s="202"/>
      <c r="AY644" s="202"/>
      <c r="AZ644" s="202"/>
      <c r="BA644" s="202"/>
      <c r="BB644" s="202"/>
      <c r="BC644" s="202"/>
    </row>
    <row r="645" spans="18:55" ht="14.25" customHeight="1"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202"/>
      <c r="AT645" s="202"/>
      <c r="AU645" s="202"/>
      <c r="AV645" s="202"/>
      <c r="AW645" s="202"/>
      <c r="AX645" s="202"/>
      <c r="AY645" s="202"/>
      <c r="AZ645" s="202"/>
      <c r="BA645" s="202"/>
      <c r="BB645" s="202"/>
      <c r="BC645" s="202"/>
    </row>
    <row r="646" spans="18:55" ht="14.25" customHeight="1"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202"/>
      <c r="AT646" s="202"/>
      <c r="AU646" s="202"/>
      <c r="AV646" s="202"/>
      <c r="AW646" s="202"/>
      <c r="AX646" s="202"/>
      <c r="AY646" s="202"/>
      <c r="AZ646" s="202"/>
      <c r="BA646" s="202"/>
      <c r="BB646" s="202"/>
      <c r="BC646" s="202"/>
    </row>
    <row r="647" spans="18:55" ht="14.25" customHeight="1"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202"/>
      <c r="AT647" s="202"/>
      <c r="AU647" s="202"/>
      <c r="AV647" s="202"/>
      <c r="AW647" s="202"/>
      <c r="AX647" s="202"/>
      <c r="AY647" s="202"/>
      <c r="AZ647" s="202"/>
      <c r="BA647" s="202"/>
      <c r="BB647" s="202"/>
      <c r="BC647" s="202"/>
    </row>
    <row r="648" spans="18:55" ht="14.25" customHeight="1"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</row>
    <row r="649" spans="18:55" ht="14.25" customHeight="1"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</row>
    <row r="650" spans="18:55" ht="14.25" customHeight="1"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</row>
    <row r="651" spans="18:55" ht="14.25" customHeight="1"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</row>
    <row r="652" spans="18:55" ht="14.25" customHeight="1"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</row>
    <row r="653" spans="18:55" ht="14.25" customHeight="1"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</row>
    <row r="654" spans="18:55" ht="14.25" customHeight="1"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</row>
    <row r="655" spans="18:55" ht="14.25" customHeight="1"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</row>
    <row r="656" spans="18:55" ht="14.25" customHeight="1"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</row>
    <row r="657" spans="18:55" ht="14.25" customHeight="1"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</row>
    <row r="658" spans="18:55" ht="14.25" customHeight="1"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202"/>
      <c r="AT658" s="202"/>
      <c r="AU658" s="202"/>
      <c r="AV658" s="202"/>
      <c r="AW658" s="202"/>
      <c r="AX658" s="202"/>
      <c r="AY658" s="202"/>
      <c r="AZ658" s="202"/>
      <c r="BA658" s="202"/>
      <c r="BB658" s="202"/>
      <c r="BC658" s="202"/>
    </row>
    <row r="659" spans="18:55" ht="14.25" customHeight="1"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202"/>
      <c r="AT659" s="202"/>
      <c r="AU659" s="202"/>
      <c r="AV659" s="202"/>
      <c r="AW659" s="202"/>
      <c r="AX659" s="202"/>
      <c r="AY659" s="202"/>
      <c r="AZ659" s="202"/>
      <c r="BA659" s="202"/>
      <c r="BB659" s="202"/>
      <c r="BC659" s="202"/>
    </row>
    <row r="660" spans="18:55" ht="14.25" customHeight="1"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202"/>
      <c r="AT660" s="202"/>
      <c r="AU660" s="202"/>
      <c r="AV660" s="202"/>
      <c r="AW660" s="202"/>
      <c r="AX660" s="202"/>
      <c r="AY660" s="202"/>
      <c r="AZ660" s="202"/>
      <c r="BA660" s="202"/>
      <c r="BB660" s="202"/>
      <c r="BC660" s="202"/>
    </row>
    <row r="661" spans="18:55" ht="14.25" customHeight="1"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202"/>
      <c r="AT661" s="202"/>
      <c r="AU661" s="202"/>
      <c r="AV661" s="202"/>
      <c r="AW661" s="202"/>
      <c r="AX661" s="202"/>
      <c r="AY661" s="202"/>
      <c r="AZ661" s="202"/>
      <c r="BA661" s="202"/>
      <c r="BB661" s="202"/>
      <c r="BC661" s="202"/>
    </row>
    <row r="662" spans="18:55" ht="14.25" customHeight="1"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202"/>
      <c r="AT662" s="202"/>
      <c r="AU662" s="202"/>
      <c r="AV662" s="202"/>
      <c r="AW662" s="202"/>
      <c r="AX662" s="202"/>
      <c r="AY662" s="202"/>
      <c r="AZ662" s="202"/>
      <c r="BA662" s="202"/>
      <c r="BB662" s="202"/>
      <c r="BC662" s="202"/>
    </row>
    <row r="663" spans="18:55" ht="14.25" customHeight="1"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202"/>
      <c r="AT663" s="202"/>
      <c r="AU663" s="202"/>
      <c r="AV663" s="202"/>
      <c r="AW663" s="202"/>
      <c r="AX663" s="202"/>
      <c r="AY663" s="202"/>
      <c r="AZ663" s="202"/>
      <c r="BA663" s="202"/>
      <c r="BB663" s="202"/>
      <c r="BC663" s="202"/>
    </row>
    <row r="664" spans="18:55" ht="14.25" customHeight="1"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202"/>
      <c r="AT664" s="202"/>
      <c r="AU664" s="202"/>
      <c r="AV664" s="202"/>
      <c r="AW664" s="202"/>
      <c r="AX664" s="202"/>
      <c r="AY664" s="202"/>
      <c r="AZ664" s="202"/>
      <c r="BA664" s="202"/>
      <c r="BB664" s="202"/>
      <c r="BC664" s="202"/>
    </row>
    <row r="665" spans="18:55" ht="14.25" customHeight="1"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</row>
    <row r="666" spans="18:55" ht="14.25" customHeight="1"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</row>
    <row r="667" spans="18:55" ht="14.25" customHeight="1"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</row>
    <row r="668" spans="18:55" ht="14.25" customHeight="1"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</row>
    <row r="669" spans="18:55" ht="14.25" customHeight="1"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</row>
    <row r="670" spans="18:55" ht="14.25" customHeight="1"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</row>
    <row r="671" spans="18:55" ht="14.25" customHeight="1"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</row>
    <row r="672" spans="18:55" ht="14.25" customHeight="1"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</row>
    <row r="673" spans="18:55" ht="14.25" customHeight="1"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</row>
    <row r="674" spans="18:55" ht="14.25" customHeight="1"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</row>
    <row r="675" spans="18:55" ht="14.25" customHeight="1"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202"/>
      <c r="AT675" s="202"/>
      <c r="AU675" s="202"/>
      <c r="AV675" s="202"/>
      <c r="AW675" s="202"/>
      <c r="AX675" s="202"/>
      <c r="AY675" s="202"/>
      <c r="AZ675" s="202"/>
      <c r="BA675" s="202"/>
      <c r="BB675" s="202"/>
      <c r="BC675" s="202"/>
    </row>
    <row r="676" spans="18:55" ht="14.25" customHeight="1"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</row>
    <row r="677" spans="18:55" ht="14.25" customHeight="1"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202"/>
      <c r="AT677" s="202"/>
      <c r="AU677" s="202"/>
      <c r="AV677" s="202"/>
      <c r="AW677" s="202"/>
      <c r="AX677" s="202"/>
      <c r="AY677" s="202"/>
      <c r="AZ677" s="202"/>
      <c r="BA677" s="202"/>
      <c r="BB677" s="202"/>
      <c r="BC677" s="202"/>
    </row>
    <row r="678" spans="18:55" ht="14.25" customHeight="1"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202"/>
      <c r="AT678" s="202"/>
      <c r="AU678" s="202"/>
      <c r="AV678" s="202"/>
      <c r="AW678" s="202"/>
      <c r="AX678" s="202"/>
      <c r="AY678" s="202"/>
      <c r="AZ678" s="202"/>
      <c r="BA678" s="202"/>
      <c r="BB678" s="202"/>
      <c r="BC678" s="202"/>
    </row>
    <row r="679" spans="18:55" ht="14.25" customHeight="1"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202"/>
      <c r="AT679" s="202"/>
      <c r="AU679" s="202"/>
      <c r="AV679" s="202"/>
      <c r="AW679" s="202"/>
      <c r="AX679" s="202"/>
      <c r="AY679" s="202"/>
      <c r="AZ679" s="202"/>
      <c r="BA679" s="202"/>
      <c r="BB679" s="202"/>
      <c r="BC679" s="202"/>
    </row>
    <row r="680" spans="18:55" ht="14.25" customHeight="1"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202"/>
      <c r="AT680" s="202"/>
      <c r="AU680" s="202"/>
      <c r="AV680" s="202"/>
      <c r="AW680" s="202"/>
      <c r="AX680" s="202"/>
      <c r="AY680" s="202"/>
      <c r="AZ680" s="202"/>
      <c r="BA680" s="202"/>
      <c r="BB680" s="202"/>
      <c r="BC680" s="202"/>
    </row>
    <row r="681" spans="18:55" ht="14.25" customHeight="1"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202"/>
      <c r="AT681" s="202"/>
      <c r="AU681" s="202"/>
      <c r="AV681" s="202"/>
      <c r="AW681" s="202"/>
      <c r="AX681" s="202"/>
      <c r="AY681" s="202"/>
      <c r="AZ681" s="202"/>
      <c r="BA681" s="202"/>
      <c r="BB681" s="202"/>
      <c r="BC681" s="202"/>
    </row>
    <row r="682" spans="18:55" ht="14.25" customHeight="1"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</row>
    <row r="683" spans="18:55" ht="14.25" customHeight="1"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</row>
    <row r="684" spans="18:55" ht="14.25" customHeight="1"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</row>
    <row r="685" spans="18:55" ht="14.25" customHeight="1"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</row>
    <row r="686" spans="18:55" ht="14.25" customHeight="1"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</row>
    <row r="687" spans="18:55" ht="14.25" customHeight="1"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</row>
    <row r="688" spans="18:55" ht="14.25" customHeight="1"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</row>
    <row r="689" spans="18:55" ht="14.25" customHeight="1"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</row>
    <row r="690" spans="18:55" ht="14.25" customHeight="1"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</row>
    <row r="691" spans="18:55" ht="14.25" customHeight="1"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202"/>
      <c r="AT691" s="202"/>
      <c r="AU691" s="202"/>
      <c r="AV691" s="202"/>
      <c r="AW691" s="202"/>
      <c r="AX691" s="202"/>
      <c r="AY691" s="202"/>
      <c r="AZ691" s="202"/>
      <c r="BA691" s="202"/>
      <c r="BB691" s="202"/>
      <c r="BC691" s="202"/>
    </row>
    <row r="692" spans="18:55" ht="14.25" customHeight="1"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202"/>
      <c r="AT692" s="202"/>
      <c r="AU692" s="202"/>
      <c r="AV692" s="202"/>
      <c r="AW692" s="202"/>
      <c r="AX692" s="202"/>
      <c r="AY692" s="202"/>
      <c r="AZ692" s="202"/>
      <c r="BA692" s="202"/>
      <c r="BB692" s="202"/>
      <c r="BC692" s="202"/>
    </row>
    <row r="693" spans="18:55" ht="14.25" customHeight="1"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202"/>
      <c r="AT693" s="202"/>
      <c r="AU693" s="202"/>
      <c r="AV693" s="202"/>
      <c r="AW693" s="202"/>
      <c r="AX693" s="202"/>
      <c r="AY693" s="202"/>
      <c r="AZ693" s="202"/>
      <c r="BA693" s="202"/>
      <c r="BB693" s="202"/>
      <c r="BC693" s="202"/>
    </row>
    <row r="694" spans="18:55" ht="14.25" customHeight="1"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202"/>
      <c r="AT694" s="202"/>
      <c r="AU694" s="202"/>
      <c r="AV694" s="202"/>
      <c r="AW694" s="202"/>
      <c r="AX694" s="202"/>
      <c r="AY694" s="202"/>
      <c r="AZ694" s="202"/>
      <c r="BA694" s="202"/>
      <c r="BB694" s="202"/>
      <c r="BC694" s="202"/>
    </row>
    <row r="695" spans="18:55" ht="14.25" customHeight="1"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202"/>
      <c r="AT695" s="202"/>
      <c r="AU695" s="202"/>
      <c r="AV695" s="202"/>
      <c r="AW695" s="202"/>
      <c r="AX695" s="202"/>
      <c r="AY695" s="202"/>
      <c r="AZ695" s="202"/>
      <c r="BA695" s="202"/>
      <c r="BB695" s="202"/>
      <c r="BC695" s="202"/>
    </row>
    <row r="696" spans="18:55" ht="14.25" customHeight="1"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202"/>
      <c r="AT696" s="202"/>
      <c r="AU696" s="202"/>
      <c r="AV696" s="202"/>
      <c r="AW696" s="202"/>
      <c r="AX696" s="202"/>
      <c r="AY696" s="202"/>
      <c r="AZ696" s="202"/>
      <c r="BA696" s="202"/>
      <c r="BB696" s="202"/>
      <c r="BC696" s="202"/>
    </row>
    <row r="697" spans="18:55" ht="14.25" customHeight="1"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202"/>
      <c r="AT697" s="202"/>
      <c r="AU697" s="202"/>
      <c r="AV697" s="202"/>
      <c r="AW697" s="202"/>
      <c r="AX697" s="202"/>
      <c r="AY697" s="202"/>
      <c r="AZ697" s="202"/>
      <c r="BA697" s="202"/>
      <c r="BB697" s="202"/>
      <c r="BC697" s="202"/>
    </row>
    <row r="698" spans="18:55" ht="14.25" customHeight="1"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202"/>
      <c r="AT698" s="202"/>
      <c r="AU698" s="202"/>
      <c r="AV698" s="202"/>
      <c r="AW698" s="202"/>
      <c r="AX698" s="202"/>
      <c r="AY698" s="202"/>
      <c r="AZ698" s="202"/>
      <c r="BA698" s="202"/>
      <c r="BB698" s="202"/>
      <c r="BC698" s="202"/>
    </row>
    <row r="699" spans="18:55" ht="14.25" customHeight="1"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202"/>
      <c r="AT699" s="202"/>
      <c r="AU699" s="202"/>
      <c r="AV699" s="202"/>
      <c r="AW699" s="202"/>
      <c r="AX699" s="202"/>
      <c r="AY699" s="202"/>
      <c r="AZ699" s="202"/>
      <c r="BA699" s="202"/>
      <c r="BB699" s="202"/>
      <c r="BC699" s="202"/>
    </row>
    <row r="700" spans="18:55" ht="14.25" customHeight="1"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202"/>
      <c r="AT700" s="202"/>
      <c r="AU700" s="202"/>
      <c r="AV700" s="202"/>
      <c r="AW700" s="202"/>
      <c r="AX700" s="202"/>
      <c r="AY700" s="202"/>
      <c r="AZ700" s="202"/>
      <c r="BA700" s="202"/>
      <c r="BB700" s="202"/>
      <c r="BC700" s="202"/>
    </row>
    <row r="701" spans="18:55" ht="14.25" customHeight="1"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202"/>
      <c r="AT701" s="202"/>
      <c r="AU701" s="202"/>
      <c r="AV701" s="202"/>
      <c r="AW701" s="202"/>
      <c r="AX701" s="202"/>
      <c r="AY701" s="202"/>
      <c r="AZ701" s="202"/>
      <c r="BA701" s="202"/>
      <c r="BB701" s="202"/>
      <c r="BC701" s="202"/>
    </row>
    <row r="702" spans="18:55" ht="14.25" customHeight="1"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202"/>
      <c r="AT702" s="202"/>
      <c r="AU702" s="202"/>
      <c r="AV702" s="202"/>
      <c r="AW702" s="202"/>
      <c r="AX702" s="202"/>
      <c r="AY702" s="202"/>
      <c r="AZ702" s="202"/>
      <c r="BA702" s="202"/>
      <c r="BB702" s="202"/>
      <c r="BC702" s="202"/>
    </row>
    <row r="703" spans="18:55" ht="14.25" customHeight="1"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</row>
    <row r="704" spans="18:55" ht="14.25" customHeight="1"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</row>
    <row r="705" spans="18:55" ht="14.25" customHeight="1"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</row>
    <row r="706" spans="18:55" ht="14.25" customHeight="1"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</row>
    <row r="707" spans="18:55" ht="14.25" customHeight="1"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</row>
    <row r="708" spans="18:55" ht="14.25" customHeight="1"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</row>
    <row r="709" spans="18:55" ht="14.25" customHeight="1"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</row>
    <row r="710" spans="18:55" ht="14.25" customHeight="1"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</row>
    <row r="711" spans="18:55" ht="14.25" customHeight="1"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</row>
    <row r="712" spans="18:55" ht="14.25" customHeight="1"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</row>
    <row r="713" spans="18:55" ht="14.25" customHeight="1"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</row>
    <row r="714" spans="18:55" ht="14.25" customHeight="1"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</row>
    <row r="715" spans="18:55" ht="14.25" customHeight="1"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</row>
    <row r="716" spans="18:55" ht="14.25" customHeight="1"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</row>
    <row r="717" spans="18:55" ht="14.25" customHeight="1"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202"/>
      <c r="AT717" s="202"/>
      <c r="AU717" s="202"/>
      <c r="AV717" s="202"/>
      <c r="AW717" s="202"/>
      <c r="AX717" s="202"/>
      <c r="AY717" s="202"/>
      <c r="AZ717" s="202"/>
      <c r="BA717" s="202"/>
      <c r="BB717" s="202"/>
      <c r="BC717" s="202"/>
    </row>
    <row r="718" spans="18:55" ht="14.25" customHeight="1"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202"/>
      <c r="AT718" s="202"/>
      <c r="AU718" s="202"/>
      <c r="AV718" s="202"/>
      <c r="AW718" s="202"/>
      <c r="AX718" s="202"/>
      <c r="AY718" s="202"/>
      <c r="AZ718" s="202"/>
      <c r="BA718" s="202"/>
      <c r="BB718" s="202"/>
      <c r="BC718" s="202"/>
    </row>
    <row r="719" spans="18:55" ht="14.25" customHeight="1"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202"/>
      <c r="AT719" s="202"/>
      <c r="AU719" s="202"/>
      <c r="AV719" s="202"/>
      <c r="AW719" s="202"/>
      <c r="AX719" s="202"/>
      <c r="AY719" s="202"/>
      <c r="AZ719" s="202"/>
      <c r="BA719" s="202"/>
      <c r="BB719" s="202"/>
      <c r="BC719" s="202"/>
    </row>
    <row r="720" spans="18:55" ht="14.25" customHeight="1"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202"/>
      <c r="AT720" s="202"/>
      <c r="AU720" s="202"/>
      <c r="AV720" s="202"/>
      <c r="AW720" s="202"/>
      <c r="AX720" s="202"/>
      <c r="AY720" s="202"/>
      <c r="AZ720" s="202"/>
      <c r="BA720" s="202"/>
      <c r="BB720" s="202"/>
      <c r="BC720" s="202"/>
    </row>
    <row r="721" spans="18:55" ht="14.25" customHeight="1"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202"/>
      <c r="AT721" s="202"/>
      <c r="AU721" s="202"/>
      <c r="AV721" s="202"/>
      <c r="AW721" s="202"/>
      <c r="AX721" s="202"/>
      <c r="AY721" s="202"/>
      <c r="AZ721" s="202"/>
      <c r="BA721" s="202"/>
      <c r="BB721" s="202"/>
      <c r="BC721" s="202"/>
    </row>
    <row r="722" spans="18:55" ht="14.25" customHeight="1"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</row>
    <row r="723" spans="18:55" ht="14.25" customHeight="1"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</row>
    <row r="724" spans="18:55" ht="14.25" customHeight="1"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</row>
    <row r="725" spans="18:55" ht="14.25" customHeight="1"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</row>
    <row r="726" spans="18:55" ht="14.25" customHeight="1"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</row>
    <row r="727" spans="18:55" ht="14.25" customHeight="1"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</row>
    <row r="728" spans="18:55" ht="14.25" customHeight="1"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</row>
    <row r="729" spans="18:55" ht="14.25" customHeight="1"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</row>
    <row r="730" spans="18:55" ht="14.25" customHeight="1"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</row>
    <row r="731" spans="18:55" ht="14.25" customHeight="1"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</row>
    <row r="732" spans="18:55" ht="14.25" customHeight="1"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</row>
    <row r="733" spans="18:55" ht="14.25" customHeight="1"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202"/>
      <c r="AT733" s="202"/>
      <c r="AU733" s="202"/>
      <c r="AV733" s="202"/>
      <c r="AW733" s="202"/>
      <c r="AX733" s="202"/>
      <c r="AY733" s="202"/>
      <c r="AZ733" s="202"/>
      <c r="BA733" s="202"/>
      <c r="BB733" s="202"/>
      <c r="BC733" s="202"/>
    </row>
    <row r="734" spans="18:55" ht="14.25" customHeight="1"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202"/>
      <c r="AT734" s="202"/>
      <c r="AU734" s="202"/>
      <c r="AV734" s="202"/>
      <c r="AW734" s="202"/>
      <c r="AX734" s="202"/>
      <c r="AY734" s="202"/>
      <c r="AZ734" s="202"/>
      <c r="BA734" s="202"/>
      <c r="BB734" s="202"/>
      <c r="BC734" s="202"/>
    </row>
    <row r="735" spans="18:55" ht="14.25" customHeight="1"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202"/>
      <c r="AT735" s="202"/>
      <c r="AU735" s="202"/>
      <c r="AV735" s="202"/>
      <c r="AW735" s="202"/>
      <c r="AX735" s="202"/>
      <c r="AY735" s="202"/>
      <c r="AZ735" s="202"/>
      <c r="BA735" s="202"/>
      <c r="BB735" s="202"/>
      <c r="BC735" s="202"/>
    </row>
    <row r="736" spans="18:55" ht="14.25" customHeight="1"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202"/>
      <c r="AT736" s="202"/>
      <c r="AU736" s="202"/>
      <c r="AV736" s="202"/>
      <c r="AW736" s="202"/>
      <c r="AX736" s="202"/>
      <c r="AY736" s="202"/>
      <c r="AZ736" s="202"/>
      <c r="BA736" s="202"/>
      <c r="BB736" s="202"/>
      <c r="BC736" s="202"/>
    </row>
    <row r="737" spans="18:55" ht="14.25" customHeight="1"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202"/>
      <c r="AT737" s="202"/>
      <c r="AU737" s="202"/>
      <c r="AV737" s="202"/>
      <c r="AW737" s="202"/>
      <c r="AX737" s="202"/>
      <c r="AY737" s="202"/>
      <c r="AZ737" s="202"/>
      <c r="BA737" s="202"/>
      <c r="BB737" s="202"/>
      <c r="BC737" s="202"/>
    </row>
    <row r="738" spans="18:55" ht="14.25" customHeight="1"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</row>
    <row r="739" spans="18:55" ht="14.25" customHeight="1"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</row>
    <row r="740" spans="18:55" ht="14.25" customHeight="1"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</row>
    <row r="741" spans="18:55" ht="14.25" customHeight="1"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</row>
    <row r="742" spans="18:55" ht="14.25" customHeight="1"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</row>
    <row r="743" spans="18:55" ht="14.25" customHeight="1"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</row>
    <row r="744" spans="18:55" ht="14.25" customHeight="1"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</row>
    <row r="745" spans="18:55" ht="14.25" customHeight="1"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</row>
    <row r="746" spans="18:55" ht="14.25" customHeight="1"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</row>
    <row r="747" spans="18:55" ht="14.25" customHeight="1"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202"/>
      <c r="AT747" s="202"/>
      <c r="AU747" s="202"/>
      <c r="AV747" s="202"/>
      <c r="AW747" s="202"/>
      <c r="AX747" s="202"/>
      <c r="AY747" s="202"/>
      <c r="AZ747" s="202"/>
      <c r="BA747" s="202"/>
      <c r="BB747" s="202"/>
      <c r="BC747" s="202"/>
    </row>
    <row r="748" spans="18:55" ht="14.25" customHeight="1"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202"/>
      <c r="AT748" s="202"/>
      <c r="AU748" s="202"/>
      <c r="AV748" s="202"/>
      <c r="AW748" s="202"/>
      <c r="AX748" s="202"/>
      <c r="AY748" s="202"/>
      <c r="AZ748" s="202"/>
      <c r="BA748" s="202"/>
      <c r="BB748" s="202"/>
      <c r="BC748" s="202"/>
    </row>
    <row r="749" spans="18:55" ht="14.25" customHeight="1"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202"/>
      <c r="AT749" s="202"/>
      <c r="AU749" s="202"/>
      <c r="AV749" s="202"/>
      <c r="AW749" s="202"/>
      <c r="AX749" s="202"/>
      <c r="AY749" s="202"/>
      <c r="AZ749" s="202"/>
      <c r="BA749" s="202"/>
      <c r="BB749" s="202"/>
      <c r="BC749" s="202"/>
    </row>
    <row r="750" spans="18:55" ht="14.25" customHeight="1"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202"/>
      <c r="AT750" s="202"/>
      <c r="AU750" s="202"/>
      <c r="AV750" s="202"/>
      <c r="AW750" s="202"/>
      <c r="AX750" s="202"/>
      <c r="AY750" s="202"/>
      <c r="AZ750" s="202"/>
      <c r="BA750" s="202"/>
      <c r="BB750" s="202"/>
      <c r="BC750" s="202"/>
    </row>
    <row r="751" spans="18:55" ht="14.25" customHeight="1"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202"/>
      <c r="AT751" s="202"/>
      <c r="AU751" s="202"/>
      <c r="AV751" s="202"/>
      <c r="AW751" s="202"/>
      <c r="AX751" s="202"/>
      <c r="AY751" s="202"/>
      <c r="AZ751" s="202"/>
      <c r="BA751" s="202"/>
      <c r="BB751" s="202"/>
      <c r="BC751" s="202"/>
    </row>
    <row r="752" spans="18:55" ht="14.25" customHeight="1"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</row>
    <row r="753" spans="18:55" ht="14.25" customHeight="1"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202"/>
      <c r="AT753" s="202"/>
      <c r="AU753" s="202"/>
      <c r="AV753" s="202"/>
      <c r="AW753" s="202"/>
      <c r="AX753" s="202"/>
      <c r="AY753" s="202"/>
      <c r="AZ753" s="202"/>
      <c r="BA753" s="202"/>
      <c r="BB753" s="202"/>
      <c r="BC753" s="202"/>
    </row>
    <row r="754" spans="18:55" ht="14.25" customHeight="1"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202"/>
      <c r="AT754" s="202"/>
      <c r="AU754" s="202"/>
      <c r="AV754" s="202"/>
      <c r="AW754" s="202"/>
      <c r="AX754" s="202"/>
      <c r="AY754" s="202"/>
      <c r="AZ754" s="202"/>
      <c r="BA754" s="202"/>
      <c r="BB754" s="202"/>
      <c r="BC754" s="202"/>
    </row>
    <row r="755" spans="18:55" ht="14.25" customHeight="1"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202"/>
      <c r="AT755" s="202"/>
      <c r="AU755" s="202"/>
      <c r="AV755" s="202"/>
      <c r="AW755" s="202"/>
      <c r="AX755" s="202"/>
      <c r="AY755" s="202"/>
      <c r="AZ755" s="202"/>
      <c r="BA755" s="202"/>
      <c r="BB755" s="202"/>
      <c r="BC755" s="202"/>
    </row>
    <row r="756" spans="18:55" ht="14.25" customHeight="1"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202"/>
      <c r="AW756" s="202"/>
      <c r="AX756" s="202"/>
      <c r="AY756" s="202"/>
      <c r="AZ756" s="202"/>
      <c r="BA756" s="202"/>
      <c r="BB756" s="202"/>
      <c r="BC756" s="202"/>
    </row>
    <row r="757" spans="18:55" ht="14.25" customHeight="1"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202"/>
      <c r="AT757" s="202"/>
      <c r="AU757" s="202"/>
      <c r="AV757" s="202"/>
      <c r="AW757" s="202"/>
      <c r="AX757" s="202"/>
      <c r="AY757" s="202"/>
      <c r="AZ757" s="202"/>
      <c r="BA757" s="202"/>
      <c r="BB757" s="202"/>
      <c r="BC757" s="202"/>
    </row>
    <row r="758" spans="18:55" ht="14.25" customHeight="1"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</row>
    <row r="759" spans="18:55" ht="14.25" customHeight="1"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</row>
    <row r="760" spans="18:55" ht="14.25" customHeight="1"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</row>
    <row r="761" spans="18:55" ht="14.25" customHeight="1"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</row>
    <row r="762" spans="18:55" ht="14.25" customHeight="1"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</row>
    <row r="763" spans="18:55" ht="14.25" customHeight="1"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</row>
    <row r="764" spans="18:55" ht="14.25" customHeight="1"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</row>
    <row r="765" spans="18:55" ht="14.25" customHeight="1"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</row>
    <row r="766" spans="18:55" ht="14.25" customHeight="1"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</row>
    <row r="767" spans="18:55" ht="14.25" customHeight="1"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</row>
    <row r="768" spans="18:55" ht="14.25" customHeight="1"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</row>
    <row r="769" spans="18:55" ht="14.25" customHeight="1"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202"/>
      <c r="AT769" s="202"/>
      <c r="AU769" s="202"/>
      <c r="AV769" s="202"/>
      <c r="AW769" s="202"/>
      <c r="AX769" s="202"/>
      <c r="AY769" s="202"/>
      <c r="AZ769" s="202"/>
      <c r="BA769" s="202"/>
      <c r="BB769" s="202"/>
      <c r="BC769" s="202"/>
    </row>
    <row r="770" spans="18:55" ht="14.25" customHeight="1"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202"/>
      <c r="AW770" s="202"/>
      <c r="AX770" s="202"/>
      <c r="AY770" s="202"/>
      <c r="AZ770" s="202"/>
      <c r="BA770" s="202"/>
      <c r="BB770" s="202"/>
      <c r="BC770" s="202"/>
    </row>
    <row r="771" spans="18:55" ht="14.25" customHeight="1"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202"/>
      <c r="AT771" s="202"/>
      <c r="AU771" s="202"/>
      <c r="AV771" s="202"/>
      <c r="AW771" s="202"/>
      <c r="AX771" s="202"/>
      <c r="AY771" s="202"/>
      <c r="AZ771" s="202"/>
      <c r="BA771" s="202"/>
      <c r="BB771" s="202"/>
      <c r="BC771" s="202"/>
    </row>
    <row r="772" spans="18:55" ht="14.25" customHeight="1"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202"/>
      <c r="AW772" s="202"/>
      <c r="AX772" s="202"/>
      <c r="AY772" s="202"/>
      <c r="AZ772" s="202"/>
      <c r="BA772" s="202"/>
      <c r="BB772" s="202"/>
      <c r="BC772" s="202"/>
    </row>
    <row r="773" spans="18:55" ht="14.25" customHeight="1"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202"/>
      <c r="AW773" s="202"/>
      <c r="AX773" s="202"/>
      <c r="AY773" s="202"/>
      <c r="AZ773" s="202"/>
      <c r="BA773" s="202"/>
      <c r="BB773" s="202"/>
      <c r="BC773" s="202"/>
    </row>
    <row r="774" spans="18:55" ht="14.25" customHeight="1"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202"/>
      <c r="AW774" s="202"/>
      <c r="AX774" s="202"/>
      <c r="AY774" s="202"/>
      <c r="AZ774" s="202"/>
      <c r="BA774" s="202"/>
      <c r="BB774" s="202"/>
      <c r="BC774" s="202"/>
    </row>
    <row r="775" spans="18:55" ht="14.25" customHeight="1"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202"/>
      <c r="AW775" s="202"/>
      <c r="AX775" s="202"/>
      <c r="AY775" s="202"/>
      <c r="AZ775" s="202"/>
      <c r="BA775" s="202"/>
      <c r="BB775" s="202"/>
      <c r="BC775" s="202"/>
    </row>
    <row r="776" spans="18:55" ht="14.25" customHeight="1"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202"/>
      <c r="AW776" s="202"/>
      <c r="AX776" s="202"/>
      <c r="AY776" s="202"/>
      <c r="AZ776" s="202"/>
      <c r="BA776" s="202"/>
      <c r="BB776" s="202"/>
      <c r="BC776" s="202"/>
    </row>
    <row r="777" spans="18:55" ht="14.25" customHeight="1"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202"/>
      <c r="AT777" s="202"/>
      <c r="AU777" s="202"/>
      <c r="AV777" s="202"/>
      <c r="AW777" s="202"/>
      <c r="AX777" s="202"/>
      <c r="AY777" s="202"/>
      <c r="AZ777" s="202"/>
      <c r="BA777" s="202"/>
      <c r="BB777" s="202"/>
      <c r="BC777" s="202"/>
    </row>
    <row r="778" spans="18:55" ht="14.25" customHeight="1"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</row>
    <row r="779" spans="18:55" ht="14.25" customHeight="1"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</row>
    <row r="780" spans="18:55" ht="14.25" customHeight="1"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</row>
    <row r="781" spans="18:55" ht="14.25" customHeight="1"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</row>
    <row r="782" spans="18:55" ht="14.25" customHeight="1"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</row>
    <row r="783" spans="18:55" ht="14.25" customHeight="1"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</row>
    <row r="784" spans="18:55" ht="14.25" customHeight="1"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</row>
    <row r="785" spans="18:55" ht="14.25" customHeight="1"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</row>
    <row r="786" spans="18:55" ht="14.25" customHeight="1"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</row>
    <row r="787" spans="18:55" ht="14.25" customHeight="1"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202"/>
      <c r="AT787" s="202"/>
      <c r="AU787" s="202"/>
      <c r="AV787" s="202"/>
      <c r="AW787" s="202"/>
      <c r="AX787" s="202"/>
      <c r="AY787" s="202"/>
      <c r="AZ787" s="202"/>
      <c r="BA787" s="202"/>
      <c r="BB787" s="202"/>
      <c r="BC787" s="202"/>
    </row>
    <row r="788" spans="18:55" ht="14.25" customHeight="1"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202"/>
      <c r="AT788" s="202"/>
      <c r="AU788" s="202"/>
      <c r="AV788" s="202"/>
      <c r="AW788" s="202"/>
      <c r="AX788" s="202"/>
      <c r="AY788" s="202"/>
      <c r="AZ788" s="202"/>
      <c r="BA788" s="202"/>
      <c r="BB788" s="202"/>
      <c r="BC788" s="202"/>
    </row>
    <row r="789" spans="18:55" ht="14.25" customHeight="1"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202"/>
      <c r="AT789" s="202"/>
      <c r="AU789" s="202"/>
      <c r="AV789" s="202"/>
      <c r="AW789" s="202"/>
      <c r="AX789" s="202"/>
      <c r="AY789" s="202"/>
      <c r="AZ789" s="202"/>
      <c r="BA789" s="202"/>
      <c r="BB789" s="202"/>
      <c r="BC789" s="202"/>
    </row>
    <row r="790" spans="18:55" ht="14.25" customHeight="1"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202"/>
      <c r="AT790" s="202"/>
      <c r="AU790" s="202"/>
      <c r="AV790" s="202"/>
      <c r="AW790" s="202"/>
      <c r="AX790" s="202"/>
      <c r="AY790" s="202"/>
      <c r="AZ790" s="202"/>
      <c r="BA790" s="202"/>
      <c r="BB790" s="202"/>
      <c r="BC790" s="202"/>
    </row>
    <row r="791" spans="18:55" ht="14.25" customHeight="1"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</row>
    <row r="792" spans="18:55" ht="14.25" customHeight="1"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</row>
    <row r="793" spans="18:55" ht="14.25" customHeight="1"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</row>
    <row r="794" spans="18:55" ht="14.25" customHeight="1"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</row>
    <row r="795" spans="18:55" ht="14.25" customHeight="1"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</row>
    <row r="796" spans="18:55" ht="14.25" customHeight="1"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</row>
    <row r="797" spans="18:55" ht="14.25" customHeight="1"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</row>
    <row r="798" spans="18:55" ht="14.25" customHeight="1"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</row>
    <row r="799" spans="18:55" ht="14.25" customHeight="1"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</row>
    <row r="800" spans="18:55" ht="14.25" customHeight="1"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</row>
    <row r="801" spans="18:55" ht="14.25" customHeight="1"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202"/>
      <c r="AT801" s="202"/>
      <c r="AU801" s="202"/>
      <c r="AV801" s="202"/>
      <c r="AW801" s="202"/>
      <c r="AX801" s="202"/>
      <c r="AY801" s="202"/>
      <c r="AZ801" s="202"/>
      <c r="BA801" s="202"/>
      <c r="BB801" s="202"/>
      <c r="BC801" s="202"/>
    </row>
    <row r="802" spans="18:55" ht="14.25" customHeight="1"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202"/>
      <c r="AT802" s="202"/>
      <c r="AU802" s="202"/>
      <c r="AV802" s="202"/>
      <c r="AW802" s="202"/>
      <c r="AX802" s="202"/>
      <c r="AY802" s="202"/>
      <c r="AZ802" s="202"/>
      <c r="BA802" s="202"/>
      <c r="BB802" s="202"/>
      <c r="BC802" s="202"/>
    </row>
    <row r="803" spans="18:55" ht="14.25" customHeight="1"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202"/>
      <c r="AT803" s="202"/>
      <c r="AU803" s="202"/>
      <c r="AV803" s="202"/>
      <c r="AW803" s="202"/>
      <c r="AX803" s="202"/>
      <c r="AY803" s="202"/>
      <c r="AZ803" s="202"/>
      <c r="BA803" s="202"/>
      <c r="BB803" s="202"/>
      <c r="BC803" s="202"/>
    </row>
    <row r="804" spans="18:55" ht="14.25" customHeight="1"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202"/>
      <c r="AT804" s="202"/>
      <c r="AU804" s="202"/>
      <c r="AV804" s="202"/>
      <c r="AW804" s="202"/>
      <c r="AX804" s="202"/>
      <c r="AY804" s="202"/>
      <c r="AZ804" s="202"/>
      <c r="BA804" s="202"/>
      <c r="BB804" s="202"/>
      <c r="BC804" s="202"/>
    </row>
    <row r="805" spans="18:55" ht="14.25" customHeight="1"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202"/>
      <c r="AT805" s="202"/>
      <c r="AU805" s="202"/>
      <c r="AV805" s="202"/>
      <c r="AW805" s="202"/>
      <c r="AX805" s="202"/>
      <c r="AY805" s="202"/>
      <c r="AZ805" s="202"/>
      <c r="BA805" s="202"/>
      <c r="BB805" s="202"/>
      <c r="BC805" s="202"/>
    </row>
    <row r="806" spans="18:55" ht="14.25" customHeight="1"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202"/>
      <c r="AT806" s="202"/>
      <c r="AU806" s="202"/>
      <c r="AV806" s="202"/>
      <c r="AW806" s="202"/>
      <c r="AX806" s="202"/>
      <c r="AY806" s="202"/>
      <c r="AZ806" s="202"/>
      <c r="BA806" s="202"/>
      <c r="BB806" s="202"/>
      <c r="BC806" s="202"/>
    </row>
    <row r="807" spans="18:55" ht="14.25" customHeight="1"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202"/>
      <c r="AT807" s="202"/>
      <c r="AU807" s="202"/>
      <c r="AV807" s="202"/>
      <c r="AW807" s="202"/>
      <c r="AX807" s="202"/>
      <c r="AY807" s="202"/>
      <c r="AZ807" s="202"/>
      <c r="BA807" s="202"/>
      <c r="BB807" s="202"/>
      <c r="BC807" s="202"/>
    </row>
    <row r="808" spans="18:55" ht="14.25" customHeight="1"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202"/>
      <c r="AT808" s="202"/>
      <c r="AU808" s="202"/>
      <c r="AV808" s="202"/>
      <c r="AW808" s="202"/>
      <c r="AX808" s="202"/>
      <c r="AY808" s="202"/>
      <c r="AZ808" s="202"/>
      <c r="BA808" s="202"/>
      <c r="BB808" s="202"/>
      <c r="BC808" s="202"/>
    </row>
    <row r="809" spans="18:55" ht="14.25" customHeight="1"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202"/>
      <c r="AT809" s="202"/>
      <c r="AU809" s="202"/>
      <c r="AV809" s="202"/>
      <c r="AW809" s="202"/>
      <c r="AX809" s="202"/>
      <c r="AY809" s="202"/>
      <c r="AZ809" s="202"/>
      <c r="BA809" s="202"/>
      <c r="BB809" s="202"/>
      <c r="BC809" s="202"/>
    </row>
    <row r="810" spans="18:55" ht="14.25" customHeight="1"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202"/>
      <c r="AT810" s="202"/>
      <c r="AU810" s="202"/>
      <c r="AV810" s="202"/>
      <c r="AW810" s="202"/>
      <c r="AX810" s="202"/>
      <c r="AY810" s="202"/>
      <c r="AZ810" s="202"/>
      <c r="BA810" s="202"/>
      <c r="BB810" s="202"/>
      <c r="BC810" s="202"/>
    </row>
    <row r="811" spans="18:55" ht="14.25" customHeight="1"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202"/>
      <c r="AT811" s="202"/>
      <c r="AU811" s="202"/>
      <c r="AV811" s="202"/>
      <c r="AW811" s="202"/>
      <c r="AX811" s="202"/>
      <c r="AY811" s="202"/>
      <c r="AZ811" s="202"/>
      <c r="BA811" s="202"/>
      <c r="BB811" s="202"/>
      <c r="BC811" s="202"/>
    </row>
    <row r="812" spans="18:55" ht="14.25" customHeight="1"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</row>
    <row r="813" spans="18:55" ht="14.25" customHeight="1"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</row>
    <row r="814" spans="18:55" ht="14.25" customHeight="1"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</row>
    <row r="815" spans="18:55" ht="14.25" customHeight="1"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</row>
    <row r="816" spans="18:55" ht="14.25" customHeight="1"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</row>
    <row r="817" spans="18:55" ht="14.25" customHeight="1"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</row>
    <row r="818" spans="18:55" ht="14.25" customHeight="1"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</row>
    <row r="819" spans="18:55" ht="14.25" customHeight="1"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</row>
    <row r="820" spans="18:55" ht="14.25" customHeight="1"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</row>
    <row r="821" spans="18:55" ht="14.25" customHeight="1"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</row>
    <row r="822" spans="18:55" ht="14.25" customHeight="1"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</row>
    <row r="823" spans="18:55" ht="14.25" customHeight="1"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202"/>
      <c r="AT823" s="202"/>
      <c r="AU823" s="202"/>
      <c r="AV823" s="202"/>
      <c r="AW823" s="202"/>
      <c r="AX823" s="202"/>
      <c r="AY823" s="202"/>
      <c r="AZ823" s="202"/>
      <c r="BA823" s="202"/>
      <c r="BB823" s="202"/>
      <c r="BC823" s="202"/>
    </row>
    <row r="824" spans="18:55" ht="14.25" customHeight="1"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202"/>
      <c r="AT824" s="202"/>
      <c r="AU824" s="202"/>
      <c r="AV824" s="202"/>
      <c r="AW824" s="202"/>
      <c r="AX824" s="202"/>
      <c r="AY824" s="202"/>
      <c r="AZ824" s="202"/>
      <c r="BA824" s="202"/>
      <c r="BB824" s="202"/>
      <c r="BC824" s="202"/>
    </row>
    <row r="825" spans="18:55" ht="14.25" customHeight="1"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202"/>
      <c r="AT825" s="202"/>
      <c r="AU825" s="202"/>
      <c r="AV825" s="202"/>
      <c r="AW825" s="202"/>
      <c r="AX825" s="202"/>
      <c r="AY825" s="202"/>
      <c r="AZ825" s="202"/>
      <c r="BA825" s="202"/>
      <c r="BB825" s="202"/>
      <c r="BC825" s="202"/>
    </row>
    <row r="826" spans="18:55" ht="14.25" customHeight="1"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202"/>
      <c r="AT826" s="202"/>
      <c r="AU826" s="202"/>
      <c r="AV826" s="202"/>
      <c r="AW826" s="202"/>
      <c r="AX826" s="202"/>
      <c r="AY826" s="202"/>
      <c r="AZ826" s="202"/>
      <c r="BA826" s="202"/>
      <c r="BB826" s="202"/>
      <c r="BC826" s="202"/>
    </row>
    <row r="827" spans="18:55" ht="14.25" customHeight="1"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202"/>
      <c r="AT827" s="202"/>
      <c r="AU827" s="202"/>
      <c r="AV827" s="202"/>
      <c r="AW827" s="202"/>
      <c r="AX827" s="202"/>
      <c r="AY827" s="202"/>
      <c r="AZ827" s="202"/>
      <c r="BA827" s="202"/>
      <c r="BB827" s="202"/>
      <c r="BC827" s="202"/>
    </row>
    <row r="828" spans="18:55" ht="14.25" customHeight="1"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202"/>
      <c r="AT828" s="202"/>
      <c r="AU828" s="202"/>
      <c r="AV828" s="202"/>
      <c r="AW828" s="202"/>
      <c r="AX828" s="202"/>
      <c r="AY828" s="202"/>
      <c r="AZ828" s="202"/>
      <c r="BA828" s="202"/>
      <c r="BB828" s="202"/>
      <c r="BC828" s="202"/>
    </row>
    <row r="829" spans="18:55" ht="14.25" customHeight="1"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202"/>
      <c r="AT829" s="202"/>
      <c r="AU829" s="202"/>
      <c r="AV829" s="202"/>
      <c r="AW829" s="202"/>
      <c r="AX829" s="202"/>
      <c r="AY829" s="202"/>
      <c r="AZ829" s="202"/>
      <c r="BA829" s="202"/>
      <c r="BB829" s="202"/>
      <c r="BC829" s="202"/>
    </row>
    <row r="830" spans="18:55" ht="14.25" customHeight="1"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202"/>
      <c r="AT830" s="202"/>
      <c r="AU830" s="202"/>
      <c r="AV830" s="202"/>
      <c r="AW830" s="202"/>
      <c r="AX830" s="202"/>
      <c r="AY830" s="202"/>
      <c r="AZ830" s="202"/>
      <c r="BA830" s="202"/>
      <c r="BB830" s="202"/>
      <c r="BC830" s="202"/>
    </row>
    <row r="831" spans="18:55" ht="14.25" customHeight="1"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202"/>
      <c r="AT831" s="202"/>
      <c r="AU831" s="202"/>
      <c r="AV831" s="202"/>
      <c r="AW831" s="202"/>
      <c r="AX831" s="202"/>
      <c r="AY831" s="202"/>
      <c r="AZ831" s="202"/>
      <c r="BA831" s="202"/>
      <c r="BB831" s="202"/>
      <c r="BC831" s="202"/>
    </row>
    <row r="832" spans="18:55" ht="14.25" customHeight="1"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</row>
    <row r="833" spans="18:55" ht="14.25" customHeight="1"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</row>
    <row r="834" spans="18:55" ht="14.25" customHeight="1"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</row>
    <row r="835" spans="18:55" ht="14.25" customHeight="1"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</row>
    <row r="836" spans="18:55" ht="14.25" customHeight="1"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</row>
    <row r="837" spans="18:55" ht="14.25" customHeight="1"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</row>
    <row r="838" spans="18:55" ht="14.25" customHeight="1"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</row>
    <row r="839" spans="18:55" ht="14.25" customHeight="1"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</row>
    <row r="840" spans="18:55" ht="14.25" customHeight="1"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</row>
    <row r="841" spans="18:55" ht="14.25" customHeight="1"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202"/>
      <c r="AT841" s="202"/>
      <c r="AU841" s="202"/>
      <c r="AV841" s="202"/>
      <c r="AW841" s="202"/>
      <c r="AX841" s="202"/>
      <c r="AY841" s="202"/>
      <c r="AZ841" s="202"/>
      <c r="BA841" s="202"/>
      <c r="BB841" s="202"/>
      <c r="BC841" s="202"/>
    </row>
    <row r="842" spans="18:55" ht="14.25" customHeight="1"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  <c r="AJ842" s="202"/>
      <c r="AK842" s="202"/>
      <c r="AL842" s="202"/>
      <c r="AM842" s="202"/>
      <c r="AN842" s="202"/>
      <c r="AO842" s="202"/>
      <c r="AP842" s="202"/>
      <c r="AQ842" s="202"/>
      <c r="AR842" s="202"/>
      <c r="AS842" s="202"/>
      <c r="AT842" s="202"/>
      <c r="AU842" s="202"/>
      <c r="AV842" s="202"/>
      <c r="AW842" s="202"/>
      <c r="AX842" s="202"/>
      <c r="AY842" s="202"/>
      <c r="AZ842" s="202"/>
      <c r="BA842" s="202"/>
      <c r="BB842" s="202"/>
      <c r="BC842" s="202"/>
    </row>
    <row r="843" spans="18:55" ht="14.25" customHeight="1"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  <c r="AJ843" s="202"/>
      <c r="AK843" s="202"/>
      <c r="AL843" s="202"/>
      <c r="AM843" s="202"/>
      <c r="AN843" s="202"/>
      <c r="AO843" s="202"/>
      <c r="AP843" s="202"/>
      <c r="AQ843" s="202"/>
      <c r="AR843" s="202"/>
      <c r="AS843" s="202"/>
      <c r="AT843" s="202"/>
      <c r="AU843" s="202"/>
      <c r="AV843" s="202"/>
      <c r="AW843" s="202"/>
      <c r="AX843" s="202"/>
      <c r="AY843" s="202"/>
      <c r="AZ843" s="202"/>
      <c r="BA843" s="202"/>
      <c r="BB843" s="202"/>
      <c r="BC843" s="202"/>
    </row>
    <row r="844" spans="18:55" ht="14.25" customHeight="1"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  <c r="AJ844" s="202"/>
      <c r="AK844" s="202"/>
      <c r="AL844" s="202"/>
      <c r="AM844" s="202"/>
      <c r="AN844" s="202"/>
      <c r="AO844" s="202"/>
      <c r="AP844" s="202"/>
      <c r="AQ844" s="202"/>
      <c r="AR844" s="202"/>
      <c r="AS844" s="202"/>
      <c r="AT844" s="202"/>
      <c r="AU844" s="202"/>
      <c r="AV844" s="202"/>
      <c r="AW844" s="202"/>
      <c r="AX844" s="202"/>
      <c r="AY844" s="202"/>
      <c r="AZ844" s="202"/>
      <c r="BA844" s="202"/>
      <c r="BB844" s="202"/>
      <c r="BC844" s="202"/>
    </row>
    <row r="845" spans="18:55" ht="14.25" customHeight="1"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  <c r="AJ845" s="202"/>
      <c r="AK845" s="202"/>
      <c r="AL845" s="202"/>
      <c r="AM845" s="202"/>
      <c r="AN845" s="202"/>
      <c r="AO845" s="202"/>
      <c r="AP845" s="202"/>
      <c r="AQ845" s="202"/>
      <c r="AR845" s="202"/>
      <c r="AS845" s="202"/>
      <c r="AT845" s="202"/>
      <c r="AU845" s="202"/>
      <c r="AV845" s="202"/>
      <c r="AW845" s="202"/>
      <c r="AX845" s="202"/>
      <c r="AY845" s="202"/>
      <c r="AZ845" s="202"/>
      <c r="BA845" s="202"/>
      <c r="BB845" s="202"/>
      <c r="BC845" s="202"/>
    </row>
    <row r="846" spans="18:55" ht="14.25" customHeight="1"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  <c r="AJ846" s="202"/>
      <c r="AK846" s="202"/>
      <c r="AL846" s="202"/>
      <c r="AM846" s="202"/>
      <c r="AN846" s="202"/>
      <c r="AO846" s="202"/>
      <c r="AP846" s="202"/>
      <c r="AQ846" s="202"/>
      <c r="AR846" s="202"/>
      <c r="AS846" s="202"/>
      <c r="AT846" s="202"/>
      <c r="AU846" s="202"/>
      <c r="AV846" s="202"/>
      <c r="AW846" s="202"/>
      <c r="AX846" s="202"/>
      <c r="AY846" s="202"/>
      <c r="AZ846" s="202"/>
      <c r="BA846" s="202"/>
      <c r="BB846" s="202"/>
      <c r="BC846" s="202"/>
    </row>
    <row r="847" spans="18:55" ht="14.25" customHeight="1"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  <c r="AJ847" s="202"/>
      <c r="AK847" s="202"/>
      <c r="AL847" s="202"/>
      <c r="AM847" s="202"/>
      <c r="AN847" s="202"/>
      <c r="AO847" s="202"/>
      <c r="AP847" s="202"/>
      <c r="AQ847" s="202"/>
      <c r="AR847" s="202"/>
      <c r="AS847" s="202"/>
      <c r="AT847" s="202"/>
      <c r="AU847" s="202"/>
      <c r="AV847" s="202"/>
      <c r="AW847" s="202"/>
      <c r="AX847" s="202"/>
      <c r="AY847" s="202"/>
      <c r="AZ847" s="202"/>
      <c r="BA847" s="202"/>
      <c r="BB847" s="202"/>
      <c r="BC847" s="202"/>
    </row>
    <row r="848" spans="18:55" ht="14.25" customHeight="1"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  <c r="AJ848" s="202"/>
      <c r="AK848" s="202"/>
      <c r="AL848" s="202"/>
      <c r="AM848" s="202"/>
      <c r="AN848" s="202"/>
      <c r="AO848" s="202"/>
      <c r="AP848" s="202"/>
      <c r="AQ848" s="202"/>
      <c r="AR848" s="202"/>
      <c r="AS848" s="202"/>
      <c r="AT848" s="202"/>
      <c r="AU848" s="202"/>
      <c r="AV848" s="202"/>
      <c r="AW848" s="202"/>
      <c r="AX848" s="202"/>
      <c r="AY848" s="202"/>
      <c r="AZ848" s="202"/>
      <c r="BA848" s="202"/>
      <c r="BB848" s="202"/>
      <c r="BC848" s="202"/>
    </row>
    <row r="849" spans="18:55" ht="14.25" customHeight="1"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  <c r="AJ849" s="202"/>
      <c r="AK849" s="202"/>
      <c r="AL849" s="202"/>
      <c r="AM849" s="202"/>
      <c r="AN849" s="202"/>
      <c r="AO849" s="202"/>
      <c r="AP849" s="202"/>
      <c r="AQ849" s="202"/>
      <c r="AR849" s="202"/>
      <c r="AS849" s="202"/>
      <c r="AT849" s="202"/>
      <c r="AU849" s="202"/>
      <c r="AV849" s="202"/>
      <c r="AW849" s="202"/>
      <c r="AX849" s="202"/>
      <c r="AY849" s="202"/>
      <c r="AZ849" s="202"/>
      <c r="BA849" s="202"/>
      <c r="BB849" s="202"/>
      <c r="BC849" s="202"/>
    </row>
    <row r="850" spans="18:55" ht="14.25" customHeight="1"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  <c r="AJ850" s="202"/>
      <c r="AK850" s="202"/>
      <c r="AL850" s="202"/>
      <c r="AM850" s="202"/>
      <c r="AN850" s="202"/>
      <c r="AO850" s="202"/>
      <c r="AP850" s="202"/>
      <c r="AQ850" s="202"/>
      <c r="AR850" s="202"/>
      <c r="AS850" s="202"/>
      <c r="AT850" s="202"/>
      <c r="AU850" s="202"/>
      <c r="AV850" s="202"/>
      <c r="AW850" s="202"/>
      <c r="AX850" s="202"/>
      <c r="AY850" s="202"/>
      <c r="AZ850" s="202"/>
      <c r="BA850" s="202"/>
      <c r="BB850" s="202"/>
      <c r="BC850" s="202"/>
    </row>
    <row r="851" spans="18:55" ht="14.25" customHeight="1"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  <c r="AJ851" s="202"/>
      <c r="AK851" s="202"/>
      <c r="AL851" s="202"/>
      <c r="AM851" s="202"/>
      <c r="AN851" s="202"/>
      <c r="AO851" s="202"/>
      <c r="AP851" s="202"/>
      <c r="AQ851" s="202"/>
      <c r="AR851" s="202"/>
      <c r="AS851" s="202"/>
      <c r="AT851" s="202"/>
      <c r="AU851" s="202"/>
      <c r="AV851" s="202"/>
      <c r="AW851" s="202"/>
      <c r="AX851" s="202"/>
      <c r="AY851" s="202"/>
      <c r="AZ851" s="202"/>
      <c r="BA851" s="202"/>
      <c r="BB851" s="202"/>
      <c r="BC851" s="202"/>
    </row>
    <row r="852" spans="18:55" ht="14.25" customHeight="1"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  <c r="AJ852" s="202"/>
      <c r="AK852" s="202"/>
      <c r="AL852" s="202"/>
      <c r="AM852" s="202"/>
      <c r="AN852" s="202"/>
      <c r="AO852" s="202"/>
      <c r="AP852" s="202"/>
      <c r="AQ852" s="202"/>
      <c r="AR852" s="202"/>
      <c r="AS852" s="202"/>
      <c r="AT852" s="202"/>
      <c r="AU852" s="202"/>
      <c r="AV852" s="202"/>
      <c r="AW852" s="202"/>
      <c r="AX852" s="202"/>
      <c r="AY852" s="202"/>
      <c r="AZ852" s="202"/>
      <c r="BA852" s="202"/>
      <c r="BB852" s="202"/>
      <c r="BC852" s="202"/>
    </row>
    <row r="853" spans="18:55" ht="14.25" customHeight="1"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  <c r="AJ853" s="202"/>
      <c r="AK853" s="202"/>
      <c r="AL853" s="202"/>
      <c r="AM853" s="202"/>
      <c r="AN853" s="202"/>
      <c r="AO853" s="202"/>
      <c r="AP853" s="202"/>
      <c r="AQ853" s="202"/>
      <c r="AR853" s="202"/>
      <c r="AS853" s="202"/>
      <c r="AT853" s="202"/>
      <c r="AU853" s="202"/>
      <c r="AV853" s="202"/>
      <c r="AW853" s="202"/>
      <c r="AX853" s="202"/>
      <c r="AY853" s="202"/>
      <c r="AZ853" s="202"/>
      <c r="BA853" s="202"/>
      <c r="BB853" s="202"/>
      <c r="BC853" s="202"/>
    </row>
    <row r="854" spans="18:55" ht="14.25" customHeight="1"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  <c r="AJ854" s="202"/>
      <c r="AK854" s="202"/>
      <c r="AL854" s="202"/>
      <c r="AM854" s="202"/>
      <c r="AN854" s="202"/>
      <c r="AO854" s="202"/>
      <c r="AP854" s="202"/>
      <c r="AQ854" s="202"/>
      <c r="AR854" s="202"/>
      <c r="AS854" s="202"/>
      <c r="AT854" s="202"/>
      <c r="AU854" s="202"/>
      <c r="AV854" s="202"/>
      <c r="AW854" s="202"/>
      <c r="AX854" s="202"/>
      <c r="AY854" s="202"/>
      <c r="AZ854" s="202"/>
      <c r="BA854" s="202"/>
      <c r="BB854" s="202"/>
      <c r="BC854" s="202"/>
    </row>
    <row r="855" spans="18:55" ht="14.25" customHeight="1"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</row>
    <row r="856" spans="18:55" ht="14.25" customHeight="1"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  <c r="AJ856" s="202"/>
      <c r="AK856" s="202"/>
      <c r="AL856" s="202"/>
      <c r="AM856" s="202"/>
      <c r="AN856" s="202"/>
      <c r="AO856" s="202"/>
      <c r="AP856" s="202"/>
      <c r="AQ856" s="202"/>
      <c r="AR856" s="202"/>
      <c r="AS856" s="202"/>
      <c r="AT856" s="202"/>
      <c r="AU856" s="202"/>
      <c r="AV856" s="202"/>
      <c r="AW856" s="202"/>
      <c r="AX856" s="202"/>
      <c r="AY856" s="202"/>
      <c r="AZ856" s="202"/>
      <c r="BA856" s="202"/>
      <c r="BB856" s="202"/>
      <c r="BC856" s="202"/>
    </row>
    <row r="857" spans="18:55" ht="14.25" customHeight="1"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  <c r="AJ857" s="202"/>
      <c r="AK857" s="202"/>
      <c r="AL857" s="202"/>
      <c r="AM857" s="202"/>
      <c r="AN857" s="202"/>
      <c r="AO857" s="202"/>
      <c r="AP857" s="202"/>
      <c r="AQ857" s="202"/>
      <c r="AR857" s="202"/>
      <c r="AS857" s="202"/>
      <c r="AT857" s="202"/>
      <c r="AU857" s="202"/>
      <c r="AV857" s="202"/>
      <c r="AW857" s="202"/>
      <c r="AX857" s="202"/>
      <c r="AY857" s="202"/>
      <c r="AZ857" s="202"/>
      <c r="BA857" s="202"/>
      <c r="BB857" s="202"/>
      <c r="BC857" s="202"/>
    </row>
    <row r="858" spans="18:55" ht="14.25" customHeight="1"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  <c r="AJ858" s="202"/>
      <c r="AK858" s="202"/>
      <c r="AL858" s="202"/>
      <c r="AM858" s="202"/>
      <c r="AN858" s="202"/>
      <c r="AO858" s="202"/>
      <c r="AP858" s="202"/>
      <c r="AQ858" s="202"/>
      <c r="AR858" s="202"/>
      <c r="AS858" s="202"/>
      <c r="AT858" s="202"/>
      <c r="AU858" s="202"/>
      <c r="AV858" s="202"/>
      <c r="AW858" s="202"/>
      <c r="AX858" s="202"/>
      <c r="AY858" s="202"/>
      <c r="AZ858" s="202"/>
      <c r="BA858" s="202"/>
      <c r="BB858" s="202"/>
      <c r="BC858" s="202"/>
    </row>
    <row r="859" spans="18:55" ht="14.25" customHeight="1"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  <c r="AJ859" s="202"/>
      <c r="AK859" s="202"/>
      <c r="AL859" s="202"/>
      <c r="AM859" s="202"/>
      <c r="AN859" s="202"/>
      <c r="AO859" s="202"/>
      <c r="AP859" s="202"/>
      <c r="AQ859" s="202"/>
      <c r="AR859" s="202"/>
      <c r="AS859" s="202"/>
      <c r="AT859" s="202"/>
      <c r="AU859" s="202"/>
      <c r="AV859" s="202"/>
      <c r="AW859" s="202"/>
      <c r="AX859" s="202"/>
      <c r="AY859" s="202"/>
      <c r="AZ859" s="202"/>
      <c r="BA859" s="202"/>
      <c r="BB859" s="202"/>
      <c r="BC859" s="202"/>
    </row>
    <row r="860" spans="18:55" ht="14.25" customHeight="1"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  <c r="AJ860" s="202"/>
      <c r="AK860" s="202"/>
      <c r="AL860" s="202"/>
      <c r="AM860" s="202"/>
      <c r="AN860" s="202"/>
      <c r="AO860" s="202"/>
      <c r="AP860" s="202"/>
      <c r="AQ860" s="202"/>
      <c r="AR860" s="202"/>
      <c r="AS860" s="202"/>
      <c r="AT860" s="202"/>
      <c r="AU860" s="202"/>
      <c r="AV860" s="202"/>
      <c r="AW860" s="202"/>
      <c r="AX860" s="202"/>
      <c r="AY860" s="202"/>
      <c r="AZ860" s="202"/>
      <c r="BA860" s="202"/>
      <c r="BB860" s="202"/>
      <c r="BC860" s="202"/>
    </row>
    <row r="861" spans="18:55" ht="14.25" customHeight="1"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  <c r="AJ861" s="202"/>
      <c r="AK861" s="202"/>
      <c r="AL861" s="202"/>
      <c r="AM861" s="202"/>
      <c r="AN861" s="202"/>
      <c r="AO861" s="202"/>
      <c r="AP861" s="202"/>
      <c r="AQ861" s="202"/>
      <c r="AR861" s="202"/>
      <c r="AS861" s="202"/>
      <c r="AT861" s="202"/>
      <c r="AU861" s="202"/>
      <c r="AV861" s="202"/>
      <c r="AW861" s="202"/>
      <c r="AX861" s="202"/>
      <c r="AY861" s="202"/>
      <c r="AZ861" s="202"/>
      <c r="BA861" s="202"/>
      <c r="BB861" s="202"/>
      <c r="BC861" s="202"/>
    </row>
    <row r="862" spans="18:55" ht="14.25" customHeight="1"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  <c r="AJ862" s="202"/>
      <c r="AK862" s="202"/>
      <c r="AL862" s="202"/>
      <c r="AM862" s="202"/>
      <c r="AN862" s="202"/>
      <c r="AO862" s="202"/>
      <c r="AP862" s="202"/>
      <c r="AQ862" s="202"/>
      <c r="AR862" s="202"/>
      <c r="AS862" s="202"/>
      <c r="AT862" s="202"/>
      <c r="AU862" s="202"/>
      <c r="AV862" s="202"/>
      <c r="AW862" s="202"/>
      <c r="AX862" s="202"/>
      <c r="AY862" s="202"/>
      <c r="AZ862" s="202"/>
      <c r="BA862" s="202"/>
      <c r="BB862" s="202"/>
      <c r="BC862" s="202"/>
    </row>
    <row r="863" spans="18:55" ht="14.25" customHeight="1"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  <c r="AJ863" s="202"/>
      <c r="AK863" s="202"/>
      <c r="AL863" s="202"/>
      <c r="AM863" s="202"/>
      <c r="AN863" s="202"/>
      <c r="AO863" s="202"/>
      <c r="AP863" s="202"/>
      <c r="AQ863" s="202"/>
      <c r="AR863" s="202"/>
      <c r="AS863" s="202"/>
      <c r="AT863" s="202"/>
      <c r="AU863" s="202"/>
      <c r="AV863" s="202"/>
      <c r="AW863" s="202"/>
      <c r="AX863" s="202"/>
      <c r="AY863" s="202"/>
      <c r="AZ863" s="202"/>
      <c r="BA863" s="202"/>
      <c r="BB863" s="202"/>
      <c r="BC863" s="202"/>
    </row>
    <row r="864" spans="18:55" ht="14.25" customHeight="1"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  <c r="AJ864" s="202"/>
      <c r="AK864" s="202"/>
      <c r="AL864" s="202"/>
      <c r="AM864" s="202"/>
      <c r="AN864" s="202"/>
      <c r="AO864" s="202"/>
      <c r="AP864" s="202"/>
      <c r="AQ864" s="202"/>
      <c r="AR864" s="202"/>
      <c r="AS864" s="202"/>
      <c r="AT864" s="202"/>
      <c r="AU864" s="202"/>
      <c r="AV864" s="202"/>
      <c r="AW864" s="202"/>
      <c r="AX864" s="202"/>
      <c r="AY864" s="202"/>
      <c r="AZ864" s="202"/>
      <c r="BA864" s="202"/>
      <c r="BB864" s="202"/>
      <c r="BC864" s="202"/>
    </row>
    <row r="865" spans="18:55" ht="14.25" customHeight="1"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  <c r="AJ865" s="202"/>
      <c r="AK865" s="202"/>
      <c r="AL865" s="202"/>
      <c r="AM865" s="202"/>
      <c r="AN865" s="202"/>
      <c r="AO865" s="202"/>
      <c r="AP865" s="202"/>
      <c r="AQ865" s="202"/>
      <c r="AR865" s="202"/>
      <c r="AS865" s="202"/>
      <c r="AT865" s="202"/>
      <c r="AU865" s="202"/>
      <c r="AV865" s="202"/>
      <c r="AW865" s="202"/>
      <c r="AX865" s="202"/>
      <c r="AY865" s="202"/>
      <c r="AZ865" s="202"/>
      <c r="BA865" s="202"/>
      <c r="BB865" s="202"/>
      <c r="BC865" s="202"/>
    </row>
    <row r="866" spans="18:55" ht="14.25" customHeight="1"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</row>
    <row r="867" spans="18:55" ht="14.25" customHeight="1"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</row>
    <row r="868" spans="18:55" ht="14.25" customHeight="1"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</row>
    <row r="869" spans="18:55" ht="14.25" customHeight="1"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</row>
    <row r="870" spans="18:55" ht="14.25" customHeight="1"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</row>
    <row r="871" spans="18:55" ht="14.25" customHeight="1"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</row>
    <row r="872" spans="18:55" ht="14.25" customHeight="1"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</row>
    <row r="873" spans="18:55" ht="14.25" customHeight="1"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</row>
    <row r="874" spans="18:55" ht="14.25" customHeight="1"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</row>
    <row r="875" spans="18:55" ht="14.25" customHeight="1"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</row>
    <row r="876" spans="18:55" ht="14.25" customHeight="1"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</row>
    <row r="877" spans="18:55" ht="14.25" customHeight="1"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  <c r="AJ877" s="202"/>
      <c r="AK877" s="202"/>
      <c r="AL877" s="202"/>
      <c r="AM877" s="202"/>
      <c r="AN877" s="202"/>
      <c r="AO877" s="202"/>
      <c r="AP877" s="202"/>
      <c r="AQ877" s="202"/>
      <c r="AR877" s="202"/>
      <c r="AS877" s="202"/>
      <c r="AT877" s="202"/>
      <c r="AU877" s="202"/>
      <c r="AV877" s="202"/>
      <c r="AW877" s="202"/>
      <c r="AX877" s="202"/>
      <c r="AY877" s="202"/>
      <c r="AZ877" s="202"/>
      <c r="BA877" s="202"/>
      <c r="BB877" s="202"/>
      <c r="BC877" s="202"/>
    </row>
    <row r="878" spans="18:55" ht="14.25" customHeight="1"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  <c r="AJ878" s="202"/>
      <c r="AK878" s="202"/>
      <c r="AL878" s="202"/>
      <c r="AM878" s="202"/>
      <c r="AN878" s="202"/>
      <c r="AO878" s="202"/>
      <c r="AP878" s="202"/>
      <c r="AQ878" s="202"/>
      <c r="AR878" s="202"/>
      <c r="AS878" s="202"/>
      <c r="AT878" s="202"/>
      <c r="AU878" s="202"/>
      <c r="AV878" s="202"/>
      <c r="AW878" s="202"/>
      <c r="AX878" s="202"/>
      <c r="AY878" s="202"/>
      <c r="AZ878" s="202"/>
      <c r="BA878" s="202"/>
      <c r="BB878" s="202"/>
      <c r="BC878" s="202"/>
    </row>
    <row r="879" spans="18:55" ht="14.25" customHeight="1"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  <c r="AJ879" s="202"/>
      <c r="AK879" s="202"/>
      <c r="AL879" s="202"/>
      <c r="AM879" s="202"/>
      <c r="AN879" s="202"/>
      <c r="AO879" s="202"/>
      <c r="AP879" s="202"/>
      <c r="AQ879" s="202"/>
      <c r="AR879" s="202"/>
      <c r="AS879" s="202"/>
      <c r="AT879" s="202"/>
      <c r="AU879" s="202"/>
      <c r="AV879" s="202"/>
      <c r="AW879" s="202"/>
      <c r="AX879" s="202"/>
      <c r="AY879" s="202"/>
      <c r="AZ879" s="202"/>
      <c r="BA879" s="202"/>
      <c r="BB879" s="202"/>
      <c r="BC879" s="202"/>
    </row>
    <row r="880" spans="18:55" ht="14.25" customHeight="1"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  <c r="AJ880" s="202"/>
      <c r="AK880" s="202"/>
      <c r="AL880" s="202"/>
      <c r="AM880" s="202"/>
      <c r="AN880" s="202"/>
      <c r="AO880" s="202"/>
      <c r="AP880" s="202"/>
      <c r="AQ880" s="202"/>
      <c r="AR880" s="202"/>
      <c r="AS880" s="202"/>
      <c r="AT880" s="202"/>
      <c r="AU880" s="202"/>
      <c r="AV880" s="202"/>
      <c r="AW880" s="202"/>
      <c r="AX880" s="202"/>
      <c r="AY880" s="202"/>
      <c r="AZ880" s="202"/>
      <c r="BA880" s="202"/>
      <c r="BB880" s="202"/>
      <c r="BC880" s="202"/>
    </row>
    <row r="881" spans="18:55" ht="14.25" customHeight="1"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  <c r="AJ881" s="202"/>
      <c r="AK881" s="202"/>
      <c r="AL881" s="202"/>
      <c r="AM881" s="202"/>
      <c r="AN881" s="202"/>
      <c r="AO881" s="202"/>
      <c r="AP881" s="202"/>
      <c r="AQ881" s="202"/>
      <c r="AR881" s="202"/>
      <c r="AS881" s="202"/>
      <c r="AT881" s="202"/>
      <c r="AU881" s="202"/>
      <c r="AV881" s="202"/>
      <c r="AW881" s="202"/>
      <c r="AX881" s="202"/>
      <c r="AY881" s="202"/>
      <c r="AZ881" s="202"/>
      <c r="BA881" s="202"/>
      <c r="BB881" s="202"/>
      <c r="BC881" s="202"/>
    </row>
    <row r="882" spans="18:55" ht="14.25" customHeight="1"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  <c r="AJ882" s="202"/>
      <c r="AK882" s="202"/>
      <c r="AL882" s="202"/>
      <c r="AM882" s="202"/>
      <c r="AN882" s="202"/>
      <c r="AO882" s="202"/>
      <c r="AP882" s="202"/>
      <c r="AQ882" s="202"/>
      <c r="AR882" s="202"/>
      <c r="AS882" s="202"/>
      <c r="AT882" s="202"/>
      <c r="AU882" s="202"/>
      <c r="AV882" s="202"/>
      <c r="AW882" s="202"/>
      <c r="AX882" s="202"/>
      <c r="AY882" s="202"/>
      <c r="AZ882" s="202"/>
      <c r="BA882" s="202"/>
      <c r="BB882" s="202"/>
      <c r="BC882" s="202"/>
    </row>
    <row r="883" spans="18:55" ht="14.25" customHeight="1"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  <c r="AJ883" s="202"/>
      <c r="AK883" s="202"/>
      <c r="AL883" s="202"/>
      <c r="AM883" s="202"/>
      <c r="AN883" s="202"/>
      <c r="AO883" s="202"/>
      <c r="AP883" s="202"/>
      <c r="AQ883" s="202"/>
      <c r="AR883" s="202"/>
      <c r="AS883" s="202"/>
      <c r="AT883" s="202"/>
      <c r="AU883" s="202"/>
      <c r="AV883" s="202"/>
      <c r="AW883" s="202"/>
      <c r="AX883" s="202"/>
      <c r="AY883" s="202"/>
      <c r="AZ883" s="202"/>
      <c r="BA883" s="202"/>
      <c r="BB883" s="202"/>
      <c r="BC883" s="202"/>
    </row>
    <row r="884" spans="18:55" ht="14.25" customHeight="1"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</row>
    <row r="885" spans="18:55" ht="14.25" customHeight="1"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</row>
    <row r="886" spans="18:55" ht="14.25" customHeight="1"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</row>
    <row r="887" spans="18:55" ht="14.25" customHeight="1"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</row>
    <row r="888" spans="18:55" ht="14.25" customHeight="1"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</row>
    <row r="889" spans="18:55" ht="14.25" customHeight="1"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</row>
    <row r="890" spans="18:55" ht="14.25" customHeight="1"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</row>
    <row r="891" spans="18:55" ht="14.25" customHeight="1"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</row>
    <row r="892" spans="18:55" ht="14.25" customHeight="1"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  <c r="AJ892" s="202"/>
      <c r="AK892" s="202"/>
      <c r="AL892" s="202"/>
      <c r="AM892" s="202"/>
      <c r="AN892" s="202"/>
      <c r="AO892" s="202"/>
      <c r="AP892" s="202"/>
      <c r="AQ892" s="202"/>
      <c r="AR892" s="202"/>
      <c r="AS892" s="202"/>
      <c r="AT892" s="202"/>
      <c r="AU892" s="202"/>
      <c r="AV892" s="202"/>
      <c r="AW892" s="202"/>
      <c r="AX892" s="202"/>
      <c r="AY892" s="202"/>
      <c r="AZ892" s="202"/>
      <c r="BA892" s="202"/>
      <c r="BB892" s="202"/>
      <c r="BC892" s="202"/>
    </row>
    <row r="893" spans="18:55" ht="14.25" customHeight="1"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  <c r="AJ893" s="202"/>
      <c r="AK893" s="202"/>
      <c r="AL893" s="202"/>
      <c r="AM893" s="202"/>
      <c r="AN893" s="202"/>
      <c r="AO893" s="202"/>
      <c r="AP893" s="202"/>
      <c r="AQ893" s="202"/>
      <c r="AR893" s="202"/>
      <c r="AS893" s="202"/>
      <c r="AT893" s="202"/>
      <c r="AU893" s="202"/>
      <c r="AV893" s="202"/>
      <c r="AW893" s="202"/>
      <c r="AX893" s="202"/>
      <c r="AY893" s="202"/>
      <c r="AZ893" s="202"/>
      <c r="BA893" s="202"/>
      <c r="BB893" s="202"/>
      <c r="BC893" s="202"/>
    </row>
    <row r="894" spans="18:55" ht="14.25" customHeight="1"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  <c r="AJ894" s="202"/>
      <c r="AK894" s="202"/>
      <c r="AL894" s="202"/>
      <c r="AM894" s="202"/>
      <c r="AN894" s="202"/>
      <c r="AO894" s="202"/>
      <c r="AP894" s="202"/>
      <c r="AQ894" s="202"/>
      <c r="AR894" s="202"/>
      <c r="AS894" s="202"/>
      <c r="AT894" s="202"/>
      <c r="AU894" s="202"/>
      <c r="AV894" s="202"/>
      <c r="AW894" s="202"/>
      <c r="AX894" s="202"/>
      <c r="AY894" s="202"/>
      <c r="AZ894" s="202"/>
      <c r="BA894" s="202"/>
      <c r="BB894" s="202"/>
      <c r="BC894" s="202"/>
    </row>
    <row r="895" spans="18:55" ht="14.25" customHeight="1"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  <c r="AJ895" s="202"/>
      <c r="AK895" s="202"/>
      <c r="AL895" s="202"/>
      <c r="AM895" s="202"/>
      <c r="AN895" s="202"/>
      <c r="AO895" s="202"/>
      <c r="AP895" s="202"/>
      <c r="AQ895" s="202"/>
      <c r="AR895" s="202"/>
      <c r="AS895" s="202"/>
      <c r="AT895" s="202"/>
      <c r="AU895" s="202"/>
      <c r="AV895" s="202"/>
      <c r="AW895" s="202"/>
      <c r="AX895" s="202"/>
      <c r="AY895" s="202"/>
      <c r="AZ895" s="202"/>
      <c r="BA895" s="202"/>
      <c r="BB895" s="202"/>
      <c r="BC895" s="202"/>
    </row>
    <row r="896" spans="18:55" ht="14.25" customHeight="1"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  <c r="AJ896" s="202"/>
      <c r="AK896" s="202"/>
      <c r="AL896" s="202"/>
      <c r="AM896" s="202"/>
      <c r="AN896" s="202"/>
      <c r="AO896" s="202"/>
      <c r="AP896" s="202"/>
      <c r="AQ896" s="202"/>
      <c r="AR896" s="202"/>
      <c r="AS896" s="202"/>
      <c r="AT896" s="202"/>
      <c r="AU896" s="202"/>
      <c r="AV896" s="202"/>
      <c r="AW896" s="202"/>
      <c r="AX896" s="202"/>
      <c r="AY896" s="202"/>
      <c r="AZ896" s="202"/>
      <c r="BA896" s="202"/>
      <c r="BB896" s="202"/>
      <c r="BC896" s="202"/>
    </row>
    <row r="897" spans="18:55" ht="14.25" customHeight="1"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  <c r="AJ897" s="202"/>
      <c r="AK897" s="202"/>
      <c r="AL897" s="202"/>
      <c r="AM897" s="202"/>
      <c r="AN897" s="202"/>
      <c r="AO897" s="202"/>
      <c r="AP897" s="202"/>
      <c r="AQ897" s="202"/>
      <c r="AR897" s="202"/>
      <c r="AS897" s="202"/>
      <c r="AT897" s="202"/>
      <c r="AU897" s="202"/>
      <c r="AV897" s="202"/>
      <c r="AW897" s="202"/>
      <c r="AX897" s="202"/>
      <c r="AY897" s="202"/>
      <c r="AZ897" s="202"/>
      <c r="BA897" s="202"/>
      <c r="BB897" s="202"/>
      <c r="BC897" s="202"/>
    </row>
    <row r="898" spans="18:55" ht="14.25" customHeight="1"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  <c r="AJ898" s="202"/>
      <c r="AK898" s="202"/>
      <c r="AL898" s="202"/>
      <c r="AM898" s="202"/>
      <c r="AN898" s="202"/>
      <c r="AO898" s="202"/>
      <c r="AP898" s="202"/>
      <c r="AQ898" s="202"/>
      <c r="AR898" s="202"/>
      <c r="AS898" s="202"/>
      <c r="AT898" s="202"/>
      <c r="AU898" s="202"/>
      <c r="AV898" s="202"/>
      <c r="AW898" s="202"/>
      <c r="AX898" s="202"/>
      <c r="AY898" s="202"/>
      <c r="AZ898" s="202"/>
      <c r="BA898" s="202"/>
      <c r="BB898" s="202"/>
      <c r="BC898" s="202"/>
    </row>
    <row r="899" spans="18:55" ht="14.25" customHeight="1"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  <c r="AJ899" s="202"/>
      <c r="AK899" s="202"/>
      <c r="AL899" s="202"/>
      <c r="AM899" s="202"/>
      <c r="AN899" s="202"/>
      <c r="AO899" s="202"/>
      <c r="AP899" s="202"/>
      <c r="AQ899" s="202"/>
      <c r="AR899" s="202"/>
      <c r="AS899" s="202"/>
      <c r="AT899" s="202"/>
      <c r="AU899" s="202"/>
      <c r="AV899" s="202"/>
      <c r="AW899" s="202"/>
      <c r="AX899" s="202"/>
      <c r="AY899" s="202"/>
      <c r="AZ899" s="202"/>
      <c r="BA899" s="202"/>
      <c r="BB899" s="202"/>
      <c r="BC899" s="202"/>
    </row>
    <row r="900" spans="18:55" ht="14.25" customHeight="1"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  <c r="AJ900" s="202"/>
      <c r="AK900" s="202"/>
      <c r="AL900" s="202"/>
      <c r="AM900" s="202"/>
      <c r="AN900" s="202"/>
      <c r="AO900" s="202"/>
      <c r="AP900" s="202"/>
      <c r="AQ900" s="202"/>
      <c r="AR900" s="202"/>
      <c r="AS900" s="202"/>
      <c r="AT900" s="202"/>
      <c r="AU900" s="202"/>
      <c r="AV900" s="202"/>
      <c r="AW900" s="202"/>
      <c r="AX900" s="202"/>
      <c r="AY900" s="202"/>
      <c r="AZ900" s="202"/>
      <c r="BA900" s="202"/>
      <c r="BB900" s="202"/>
      <c r="BC900" s="202"/>
    </row>
    <row r="901" spans="18:55" ht="14.25" customHeight="1"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  <c r="AJ901" s="202"/>
      <c r="AK901" s="202"/>
      <c r="AL901" s="202"/>
      <c r="AM901" s="202"/>
      <c r="AN901" s="202"/>
      <c r="AO901" s="202"/>
      <c r="AP901" s="202"/>
      <c r="AQ901" s="202"/>
      <c r="AR901" s="202"/>
      <c r="AS901" s="202"/>
      <c r="AT901" s="202"/>
      <c r="AU901" s="202"/>
      <c r="AV901" s="202"/>
      <c r="AW901" s="202"/>
      <c r="AX901" s="202"/>
      <c r="AY901" s="202"/>
      <c r="AZ901" s="202"/>
      <c r="BA901" s="202"/>
      <c r="BB901" s="202"/>
      <c r="BC901" s="202"/>
    </row>
    <row r="902" spans="18:55" ht="14.25" customHeight="1"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  <c r="AJ902" s="202"/>
      <c r="AK902" s="202"/>
      <c r="AL902" s="202"/>
      <c r="AM902" s="202"/>
      <c r="AN902" s="202"/>
      <c r="AO902" s="202"/>
      <c r="AP902" s="202"/>
      <c r="AQ902" s="202"/>
      <c r="AR902" s="202"/>
      <c r="AS902" s="202"/>
      <c r="AT902" s="202"/>
      <c r="AU902" s="202"/>
      <c r="AV902" s="202"/>
      <c r="AW902" s="202"/>
      <c r="AX902" s="202"/>
      <c r="AY902" s="202"/>
      <c r="AZ902" s="202"/>
      <c r="BA902" s="202"/>
      <c r="BB902" s="202"/>
      <c r="BC902" s="202"/>
    </row>
    <row r="903" spans="18:55" ht="14.25" customHeight="1"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  <c r="AJ903" s="202"/>
      <c r="AK903" s="202"/>
      <c r="AL903" s="202"/>
      <c r="AM903" s="202"/>
      <c r="AN903" s="202"/>
      <c r="AO903" s="202"/>
      <c r="AP903" s="202"/>
      <c r="AQ903" s="202"/>
      <c r="AR903" s="202"/>
      <c r="AS903" s="202"/>
      <c r="AT903" s="202"/>
      <c r="AU903" s="202"/>
      <c r="AV903" s="202"/>
      <c r="AW903" s="202"/>
      <c r="AX903" s="202"/>
      <c r="AY903" s="202"/>
      <c r="AZ903" s="202"/>
      <c r="BA903" s="202"/>
      <c r="BB903" s="202"/>
      <c r="BC903" s="202"/>
    </row>
    <row r="904" spans="18:55" ht="14.25" customHeight="1"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  <c r="AJ904" s="202"/>
      <c r="AK904" s="202"/>
      <c r="AL904" s="202"/>
      <c r="AM904" s="202"/>
      <c r="AN904" s="202"/>
      <c r="AO904" s="202"/>
      <c r="AP904" s="202"/>
      <c r="AQ904" s="202"/>
      <c r="AR904" s="202"/>
      <c r="AS904" s="202"/>
      <c r="AT904" s="202"/>
      <c r="AU904" s="202"/>
      <c r="AV904" s="202"/>
      <c r="AW904" s="202"/>
      <c r="AX904" s="202"/>
      <c r="AY904" s="202"/>
      <c r="AZ904" s="202"/>
      <c r="BA904" s="202"/>
      <c r="BB904" s="202"/>
      <c r="BC904" s="202"/>
    </row>
    <row r="905" spans="18:55" ht="14.25" customHeight="1"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  <c r="AJ905" s="202"/>
      <c r="AK905" s="202"/>
      <c r="AL905" s="202"/>
      <c r="AM905" s="202"/>
      <c r="AN905" s="202"/>
      <c r="AO905" s="202"/>
      <c r="AP905" s="202"/>
      <c r="AQ905" s="202"/>
      <c r="AR905" s="202"/>
      <c r="AS905" s="202"/>
      <c r="AT905" s="202"/>
      <c r="AU905" s="202"/>
      <c r="AV905" s="202"/>
      <c r="AW905" s="202"/>
      <c r="AX905" s="202"/>
      <c r="AY905" s="202"/>
      <c r="AZ905" s="202"/>
      <c r="BA905" s="202"/>
      <c r="BB905" s="202"/>
      <c r="BC905" s="202"/>
    </row>
    <row r="906" spans="18:55" ht="14.25" customHeight="1"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  <c r="AJ906" s="202"/>
      <c r="AK906" s="202"/>
      <c r="AL906" s="202"/>
      <c r="AM906" s="202"/>
      <c r="AN906" s="202"/>
      <c r="AO906" s="202"/>
      <c r="AP906" s="202"/>
      <c r="AQ906" s="202"/>
      <c r="AR906" s="202"/>
      <c r="AS906" s="202"/>
      <c r="AT906" s="202"/>
      <c r="AU906" s="202"/>
      <c r="AV906" s="202"/>
      <c r="AW906" s="202"/>
      <c r="AX906" s="202"/>
      <c r="AY906" s="202"/>
      <c r="AZ906" s="202"/>
      <c r="BA906" s="202"/>
      <c r="BB906" s="202"/>
      <c r="BC906" s="202"/>
    </row>
    <row r="907" spans="18:55" ht="14.25" customHeight="1"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  <c r="AJ907" s="202"/>
      <c r="AK907" s="202"/>
      <c r="AL907" s="202"/>
      <c r="AM907" s="202"/>
      <c r="AN907" s="202"/>
      <c r="AO907" s="202"/>
      <c r="AP907" s="202"/>
      <c r="AQ907" s="202"/>
      <c r="AR907" s="202"/>
      <c r="AS907" s="202"/>
      <c r="AT907" s="202"/>
      <c r="AU907" s="202"/>
      <c r="AV907" s="202"/>
      <c r="AW907" s="202"/>
      <c r="AX907" s="202"/>
      <c r="AY907" s="202"/>
      <c r="AZ907" s="202"/>
      <c r="BA907" s="202"/>
      <c r="BB907" s="202"/>
      <c r="BC907" s="202"/>
    </row>
    <row r="908" spans="18:55" ht="14.25" customHeight="1"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  <c r="AJ908" s="202"/>
      <c r="AK908" s="202"/>
      <c r="AL908" s="202"/>
      <c r="AM908" s="202"/>
      <c r="AN908" s="202"/>
      <c r="AO908" s="202"/>
      <c r="AP908" s="202"/>
      <c r="AQ908" s="202"/>
      <c r="AR908" s="202"/>
      <c r="AS908" s="202"/>
      <c r="AT908" s="202"/>
      <c r="AU908" s="202"/>
      <c r="AV908" s="202"/>
      <c r="AW908" s="202"/>
      <c r="AX908" s="202"/>
      <c r="AY908" s="202"/>
      <c r="AZ908" s="202"/>
      <c r="BA908" s="202"/>
      <c r="BB908" s="202"/>
      <c r="BC908" s="202"/>
    </row>
    <row r="909" spans="18:55" ht="14.25" customHeight="1"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  <c r="AJ909" s="202"/>
      <c r="AK909" s="202"/>
      <c r="AL909" s="202"/>
      <c r="AM909" s="202"/>
      <c r="AN909" s="202"/>
      <c r="AO909" s="202"/>
      <c r="AP909" s="202"/>
      <c r="AQ909" s="202"/>
      <c r="AR909" s="202"/>
      <c r="AS909" s="202"/>
      <c r="AT909" s="202"/>
      <c r="AU909" s="202"/>
      <c r="AV909" s="202"/>
      <c r="AW909" s="202"/>
      <c r="AX909" s="202"/>
      <c r="AY909" s="202"/>
      <c r="AZ909" s="202"/>
      <c r="BA909" s="202"/>
      <c r="BB909" s="202"/>
      <c r="BC909" s="202"/>
    </row>
    <row r="910" spans="18:55" ht="14.25" customHeight="1"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  <c r="AJ910" s="202"/>
      <c r="AK910" s="202"/>
      <c r="AL910" s="202"/>
      <c r="AM910" s="202"/>
      <c r="AN910" s="202"/>
      <c r="AO910" s="202"/>
      <c r="AP910" s="202"/>
      <c r="AQ910" s="202"/>
      <c r="AR910" s="202"/>
      <c r="AS910" s="202"/>
      <c r="AT910" s="202"/>
      <c r="AU910" s="202"/>
      <c r="AV910" s="202"/>
      <c r="AW910" s="202"/>
      <c r="AX910" s="202"/>
      <c r="AY910" s="202"/>
      <c r="AZ910" s="202"/>
      <c r="BA910" s="202"/>
      <c r="BB910" s="202"/>
      <c r="BC910" s="202"/>
    </row>
    <row r="911" spans="18:55" ht="14.25" customHeight="1"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</row>
    <row r="912" spans="18:55" ht="14.25" customHeight="1"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  <c r="AJ912" s="202"/>
      <c r="AK912" s="202"/>
      <c r="AL912" s="202"/>
      <c r="AM912" s="202"/>
      <c r="AN912" s="202"/>
      <c r="AO912" s="202"/>
      <c r="AP912" s="202"/>
      <c r="AQ912" s="202"/>
      <c r="AR912" s="202"/>
      <c r="AS912" s="202"/>
      <c r="AT912" s="202"/>
      <c r="AU912" s="202"/>
      <c r="AV912" s="202"/>
      <c r="AW912" s="202"/>
      <c r="AX912" s="202"/>
      <c r="AY912" s="202"/>
      <c r="AZ912" s="202"/>
      <c r="BA912" s="202"/>
      <c r="BB912" s="202"/>
      <c r="BC912" s="202"/>
    </row>
    <row r="913" spans="18:55" ht="14.25" customHeight="1"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  <c r="AJ913" s="202"/>
      <c r="AK913" s="202"/>
      <c r="AL913" s="202"/>
      <c r="AM913" s="202"/>
      <c r="AN913" s="202"/>
      <c r="AO913" s="202"/>
      <c r="AP913" s="202"/>
      <c r="AQ913" s="202"/>
      <c r="AR913" s="202"/>
      <c r="AS913" s="202"/>
      <c r="AT913" s="202"/>
      <c r="AU913" s="202"/>
      <c r="AV913" s="202"/>
      <c r="AW913" s="202"/>
      <c r="AX913" s="202"/>
      <c r="AY913" s="202"/>
      <c r="AZ913" s="202"/>
      <c r="BA913" s="202"/>
      <c r="BB913" s="202"/>
      <c r="BC913" s="202"/>
    </row>
    <row r="914" spans="18:55" ht="14.25" customHeight="1"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  <c r="AJ914" s="202"/>
      <c r="AK914" s="202"/>
      <c r="AL914" s="202"/>
      <c r="AM914" s="202"/>
      <c r="AN914" s="202"/>
      <c r="AO914" s="202"/>
      <c r="AP914" s="202"/>
      <c r="AQ914" s="202"/>
      <c r="AR914" s="202"/>
      <c r="AS914" s="202"/>
      <c r="AT914" s="202"/>
      <c r="AU914" s="202"/>
      <c r="AV914" s="202"/>
      <c r="AW914" s="202"/>
      <c r="AX914" s="202"/>
      <c r="AY914" s="202"/>
      <c r="AZ914" s="202"/>
      <c r="BA914" s="202"/>
      <c r="BB914" s="202"/>
      <c r="BC914" s="202"/>
    </row>
    <row r="915" spans="18:55" ht="14.25" customHeight="1"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  <c r="AJ915" s="202"/>
      <c r="AK915" s="202"/>
      <c r="AL915" s="202"/>
      <c r="AM915" s="202"/>
      <c r="AN915" s="202"/>
      <c r="AO915" s="202"/>
      <c r="AP915" s="202"/>
      <c r="AQ915" s="202"/>
      <c r="AR915" s="202"/>
      <c r="AS915" s="202"/>
      <c r="AT915" s="202"/>
      <c r="AU915" s="202"/>
      <c r="AV915" s="202"/>
      <c r="AW915" s="202"/>
      <c r="AX915" s="202"/>
      <c r="AY915" s="202"/>
      <c r="AZ915" s="202"/>
      <c r="BA915" s="202"/>
      <c r="BB915" s="202"/>
      <c r="BC915" s="202"/>
    </row>
    <row r="916" spans="18:55" ht="14.25" customHeight="1"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  <c r="AJ916" s="202"/>
      <c r="AK916" s="202"/>
      <c r="AL916" s="202"/>
      <c r="AM916" s="202"/>
      <c r="AN916" s="202"/>
      <c r="AO916" s="202"/>
      <c r="AP916" s="202"/>
      <c r="AQ916" s="202"/>
      <c r="AR916" s="202"/>
      <c r="AS916" s="202"/>
      <c r="AT916" s="202"/>
      <c r="AU916" s="202"/>
      <c r="AV916" s="202"/>
      <c r="AW916" s="202"/>
      <c r="AX916" s="202"/>
      <c r="AY916" s="202"/>
      <c r="AZ916" s="202"/>
      <c r="BA916" s="202"/>
      <c r="BB916" s="202"/>
      <c r="BC916" s="202"/>
    </row>
    <row r="917" spans="18:55" ht="14.25" customHeight="1"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  <c r="AJ917" s="202"/>
      <c r="AK917" s="202"/>
      <c r="AL917" s="202"/>
      <c r="AM917" s="202"/>
      <c r="AN917" s="202"/>
      <c r="AO917" s="202"/>
      <c r="AP917" s="202"/>
      <c r="AQ917" s="202"/>
      <c r="AR917" s="202"/>
      <c r="AS917" s="202"/>
      <c r="AT917" s="202"/>
      <c r="AU917" s="202"/>
      <c r="AV917" s="202"/>
      <c r="AW917" s="202"/>
      <c r="AX917" s="202"/>
      <c r="AY917" s="202"/>
      <c r="AZ917" s="202"/>
      <c r="BA917" s="202"/>
      <c r="BB917" s="202"/>
      <c r="BC917" s="202"/>
    </row>
    <row r="918" spans="18:55" ht="14.25" customHeight="1"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  <c r="AJ918" s="202"/>
      <c r="AK918" s="202"/>
      <c r="AL918" s="202"/>
      <c r="AM918" s="202"/>
      <c r="AN918" s="202"/>
      <c r="AO918" s="202"/>
      <c r="AP918" s="202"/>
      <c r="AQ918" s="202"/>
      <c r="AR918" s="202"/>
      <c r="AS918" s="202"/>
      <c r="AT918" s="202"/>
      <c r="AU918" s="202"/>
      <c r="AV918" s="202"/>
      <c r="AW918" s="202"/>
      <c r="AX918" s="202"/>
      <c r="AY918" s="202"/>
      <c r="AZ918" s="202"/>
      <c r="BA918" s="202"/>
      <c r="BB918" s="202"/>
      <c r="BC918" s="202"/>
    </row>
    <row r="919" spans="18:55" ht="14.25" customHeight="1"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  <c r="AJ919" s="202"/>
      <c r="AK919" s="202"/>
      <c r="AL919" s="202"/>
      <c r="AM919" s="202"/>
      <c r="AN919" s="202"/>
      <c r="AO919" s="202"/>
      <c r="AP919" s="202"/>
      <c r="AQ919" s="202"/>
      <c r="AR919" s="202"/>
      <c r="AS919" s="202"/>
      <c r="AT919" s="202"/>
      <c r="AU919" s="202"/>
      <c r="AV919" s="202"/>
      <c r="AW919" s="202"/>
      <c r="AX919" s="202"/>
      <c r="AY919" s="202"/>
      <c r="AZ919" s="202"/>
      <c r="BA919" s="202"/>
      <c r="BB919" s="202"/>
      <c r="BC919" s="202"/>
    </row>
    <row r="920" spans="18:55" ht="14.25" customHeight="1"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  <c r="AJ920" s="202"/>
      <c r="AK920" s="202"/>
      <c r="AL920" s="202"/>
      <c r="AM920" s="202"/>
      <c r="AN920" s="202"/>
      <c r="AO920" s="202"/>
      <c r="AP920" s="202"/>
      <c r="AQ920" s="202"/>
      <c r="AR920" s="202"/>
      <c r="AS920" s="202"/>
      <c r="AT920" s="202"/>
      <c r="AU920" s="202"/>
      <c r="AV920" s="202"/>
      <c r="AW920" s="202"/>
      <c r="AX920" s="202"/>
      <c r="AY920" s="202"/>
      <c r="AZ920" s="202"/>
      <c r="BA920" s="202"/>
      <c r="BB920" s="202"/>
      <c r="BC920" s="202"/>
    </row>
    <row r="921" spans="18:55" ht="14.25" customHeight="1"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  <c r="AJ921" s="202"/>
      <c r="AK921" s="202"/>
      <c r="AL921" s="202"/>
      <c r="AM921" s="202"/>
      <c r="AN921" s="202"/>
      <c r="AO921" s="202"/>
      <c r="AP921" s="202"/>
      <c r="AQ921" s="202"/>
      <c r="AR921" s="202"/>
      <c r="AS921" s="202"/>
      <c r="AT921" s="202"/>
      <c r="AU921" s="202"/>
      <c r="AV921" s="202"/>
      <c r="AW921" s="202"/>
      <c r="AX921" s="202"/>
      <c r="AY921" s="202"/>
      <c r="AZ921" s="202"/>
      <c r="BA921" s="202"/>
      <c r="BB921" s="202"/>
      <c r="BC921" s="202"/>
    </row>
    <row r="922" spans="18:55" ht="14.25" customHeight="1"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</row>
    <row r="923" spans="18:55" ht="14.25" customHeight="1"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</row>
    <row r="924" spans="18:55" ht="14.25" customHeight="1"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</row>
    <row r="925" spans="18:55" ht="14.25" customHeight="1"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</row>
    <row r="926" spans="18:55" ht="14.25" customHeight="1"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</row>
    <row r="927" spans="18:55" ht="14.25" customHeight="1"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</row>
    <row r="928" spans="18:55" ht="14.25" customHeight="1"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</row>
    <row r="929" spans="18:55" ht="14.25" customHeight="1"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</row>
    <row r="930" spans="18:55" ht="14.25" customHeight="1"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</row>
    <row r="931" spans="18:55" ht="14.25" customHeight="1"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  <c r="AJ931" s="202"/>
      <c r="AK931" s="202"/>
      <c r="AL931" s="202"/>
      <c r="AM931" s="202"/>
      <c r="AN931" s="202"/>
      <c r="AO931" s="202"/>
      <c r="AP931" s="202"/>
      <c r="AQ931" s="202"/>
      <c r="AR931" s="202"/>
      <c r="AS931" s="202"/>
      <c r="AT931" s="202"/>
      <c r="AU931" s="202"/>
      <c r="AV931" s="202"/>
      <c r="AW931" s="202"/>
      <c r="AX931" s="202"/>
      <c r="AY931" s="202"/>
      <c r="AZ931" s="202"/>
      <c r="BA931" s="202"/>
      <c r="BB931" s="202"/>
      <c r="BC931" s="202"/>
    </row>
    <row r="932" spans="18:55" ht="14.25" customHeight="1"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  <c r="AJ932" s="202"/>
      <c r="AK932" s="202"/>
      <c r="AL932" s="202"/>
      <c r="AM932" s="202"/>
      <c r="AN932" s="202"/>
      <c r="AO932" s="202"/>
      <c r="AP932" s="202"/>
      <c r="AQ932" s="202"/>
      <c r="AR932" s="202"/>
      <c r="AS932" s="202"/>
      <c r="AT932" s="202"/>
      <c r="AU932" s="202"/>
      <c r="AV932" s="202"/>
      <c r="AW932" s="202"/>
      <c r="AX932" s="202"/>
      <c r="AY932" s="202"/>
      <c r="AZ932" s="202"/>
      <c r="BA932" s="202"/>
      <c r="BB932" s="202"/>
      <c r="BC932" s="202"/>
    </row>
    <row r="933" spans="18:55" ht="14.25" customHeight="1"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  <c r="AJ933" s="202"/>
      <c r="AK933" s="202"/>
      <c r="AL933" s="202"/>
      <c r="AM933" s="202"/>
      <c r="AN933" s="202"/>
      <c r="AO933" s="202"/>
      <c r="AP933" s="202"/>
      <c r="AQ933" s="202"/>
      <c r="AR933" s="202"/>
      <c r="AS933" s="202"/>
      <c r="AT933" s="202"/>
      <c r="AU933" s="202"/>
      <c r="AV933" s="202"/>
      <c r="AW933" s="202"/>
      <c r="AX933" s="202"/>
      <c r="AY933" s="202"/>
      <c r="AZ933" s="202"/>
      <c r="BA933" s="202"/>
      <c r="BB933" s="202"/>
      <c r="BC933" s="202"/>
    </row>
    <row r="934" spans="18:55" ht="14.25" customHeight="1"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  <c r="AJ934" s="202"/>
      <c r="AK934" s="202"/>
      <c r="AL934" s="202"/>
      <c r="AM934" s="202"/>
      <c r="AN934" s="202"/>
      <c r="AO934" s="202"/>
      <c r="AP934" s="202"/>
      <c r="AQ934" s="202"/>
      <c r="AR934" s="202"/>
      <c r="AS934" s="202"/>
      <c r="AT934" s="202"/>
      <c r="AU934" s="202"/>
      <c r="AV934" s="202"/>
      <c r="AW934" s="202"/>
      <c r="AX934" s="202"/>
      <c r="AY934" s="202"/>
      <c r="AZ934" s="202"/>
      <c r="BA934" s="202"/>
      <c r="BB934" s="202"/>
      <c r="BC934" s="202"/>
    </row>
    <row r="935" spans="18:55" ht="14.25" customHeight="1"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  <c r="AJ935" s="202"/>
      <c r="AK935" s="202"/>
      <c r="AL935" s="202"/>
      <c r="AM935" s="202"/>
      <c r="AN935" s="202"/>
      <c r="AO935" s="202"/>
      <c r="AP935" s="202"/>
      <c r="AQ935" s="202"/>
      <c r="AR935" s="202"/>
      <c r="AS935" s="202"/>
      <c r="AT935" s="202"/>
      <c r="AU935" s="202"/>
      <c r="AV935" s="202"/>
      <c r="AW935" s="202"/>
      <c r="AX935" s="202"/>
      <c r="AY935" s="202"/>
      <c r="AZ935" s="202"/>
      <c r="BA935" s="202"/>
      <c r="BB935" s="202"/>
      <c r="BC935" s="202"/>
    </row>
    <row r="936" spans="18:55" ht="14.25" customHeight="1"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  <c r="AJ936" s="202"/>
      <c r="AK936" s="202"/>
      <c r="AL936" s="202"/>
      <c r="AM936" s="202"/>
      <c r="AN936" s="202"/>
      <c r="AO936" s="202"/>
      <c r="AP936" s="202"/>
      <c r="AQ936" s="202"/>
      <c r="AR936" s="202"/>
      <c r="AS936" s="202"/>
      <c r="AT936" s="202"/>
      <c r="AU936" s="202"/>
      <c r="AV936" s="202"/>
      <c r="AW936" s="202"/>
      <c r="AX936" s="202"/>
      <c r="AY936" s="202"/>
      <c r="AZ936" s="202"/>
      <c r="BA936" s="202"/>
      <c r="BB936" s="202"/>
      <c r="BC936" s="202"/>
    </row>
    <row r="937" spans="18:55" ht="14.25" customHeight="1"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</row>
    <row r="938" spans="18:55" ht="14.25" customHeight="1"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</row>
    <row r="939" spans="18:55" ht="14.25" customHeight="1"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</row>
    <row r="940" spans="18:55" ht="14.25" customHeight="1"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</row>
    <row r="941" spans="18:55" ht="14.25" customHeight="1"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</row>
    <row r="942" spans="18:55" ht="14.25" customHeight="1"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</row>
    <row r="943" spans="18:55" ht="14.25" customHeight="1"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</row>
    <row r="944" spans="18:55" ht="14.25" customHeight="1"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</row>
    <row r="945" spans="18:55" ht="14.25" customHeight="1"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</row>
    <row r="946" spans="18:55" ht="14.25" customHeight="1"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  <c r="AJ946" s="202"/>
      <c r="AK946" s="202"/>
      <c r="AL946" s="202"/>
      <c r="AM946" s="202"/>
      <c r="AN946" s="202"/>
      <c r="AO946" s="202"/>
      <c r="AP946" s="202"/>
      <c r="AQ946" s="202"/>
      <c r="AR946" s="202"/>
      <c r="AS946" s="202"/>
      <c r="AT946" s="202"/>
      <c r="AU946" s="202"/>
      <c r="AV946" s="202"/>
      <c r="AW946" s="202"/>
      <c r="AX946" s="202"/>
      <c r="AY946" s="202"/>
      <c r="AZ946" s="202"/>
      <c r="BA946" s="202"/>
      <c r="BB946" s="202"/>
      <c r="BC946" s="202"/>
    </row>
    <row r="947" spans="18:55" ht="14.25" customHeight="1"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  <c r="AJ947" s="202"/>
      <c r="AK947" s="202"/>
      <c r="AL947" s="202"/>
      <c r="AM947" s="202"/>
      <c r="AN947" s="202"/>
      <c r="AO947" s="202"/>
      <c r="AP947" s="202"/>
      <c r="AQ947" s="202"/>
      <c r="AR947" s="202"/>
      <c r="AS947" s="202"/>
      <c r="AT947" s="202"/>
      <c r="AU947" s="202"/>
      <c r="AV947" s="202"/>
      <c r="AW947" s="202"/>
      <c r="AX947" s="202"/>
      <c r="AY947" s="202"/>
      <c r="AZ947" s="202"/>
      <c r="BA947" s="202"/>
      <c r="BB947" s="202"/>
      <c r="BC947" s="202"/>
    </row>
    <row r="948" spans="18:55" ht="14.25" customHeight="1"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</row>
    <row r="949" spans="18:55" ht="14.25" customHeight="1"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  <c r="AJ949" s="202"/>
      <c r="AK949" s="202"/>
      <c r="AL949" s="202"/>
      <c r="AM949" s="202"/>
      <c r="AN949" s="202"/>
      <c r="AO949" s="202"/>
      <c r="AP949" s="202"/>
      <c r="AQ949" s="202"/>
      <c r="AR949" s="202"/>
      <c r="AS949" s="202"/>
      <c r="AT949" s="202"/>
      <c r="AU949" s="202"/>
      <c r="AV949" s="202"/>
      <c r="AW949" s="202"/>
      <c r="AX949" s="202"/>
      <c r="AY949" s="202"/>
      <c r="AZ949" s="202"/>
      <c r="BA949" s="202"/>
      <c r="BB949" s="202"/>
      <c r="BC949" s="202"/>
    </row>
    <row r="950" spans="18:55" ht="14.25" customHeight="1"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  <c r="AJ950" s="202"/>
      <c r="AK950" s="202"/>
      <c r="AL950" s="202"/>
      <c r="AM950" s="202"/>
      <c r="AN950" s="202"/>
      <c r="AO950" s="202"/>
      <c r="AP950" s="202"/>
      <c r="AQ950" s="202"/>
      <c r="AR950" s="202"/>
      <c r="AS950" s="202"/>
      <c r="AT950" s="202"/>
      <c r="AU950" s="202"/>
      <c r="AV950" s="202"/>
      <c r="AW950" s="202"/>
      <c r="AX950" s="202"/>
      <c r="AY950" s="202"/>
      <c r="AZ950" s="202"/>
      <c r="BA950" s="202"/>
      <c r="BB950" s="202"/>
      <c r="BC950" s="202"/>
    </row>
    <row r="951" spans="18:55" ht="14.25" customHeight="1"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  <c r="AJ951" s="202"/>
      <c r="AK951" s="202"/>
      <c r="AL951" s="202"/>
      <c r="AM951" s="202"/>
      <c r="AN951" s="202"/>
      <c r="AO951" s="202"/>
      <c r="AP951" s="202"/>
      <c r="AQ951" s="202"/>
      <c r="AR951" s="202"/>
      <c r="AS951" s="202"/>
      <c r="AT951" s="202"/>
      <c r="AU951" s="202"/>
      <c r="AV951" s="202"/>
      <c r="AW951" s="202"/>
      <c r="AX951" s="202"/>
      <c r="AY951" s="202"/>
      <c r="AZ951" s="202"/>
      <c r="BA951" s="202"/>
      <c r="BB951" s="202"/>
      <c r="BC951" s="202"/>
    </row>
    <row r="952" spans="18:55" ht="14.25" customHeight="1"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  <c r="AJ952" s="202"/>
      <c r="AK952" s="202"/>
      <c r="AL952" s="202"/>
      <c r="AM952" s="202"/>
      <c r="AN952" s="202"/>
      <c r="AO952" s="202"/>
      <c r="AP952" s="202"/>
      <c r="AQ952" s="202"/>
      <c r="AR952" s="202"/>
      <c r="AS952" s="202"/>
      <c r="AT952" s="202"/>
      <c r="AU952" s="202"/>
      <c r="AV952" s="202"/>
      <c r="AW952" s="202"/>
      <c r="AX952" s="202"/>
      <c r="AY952" s="202"/>
      <c r="AZ952" s="202"/>
      <c r="BA952" s="202"/>
      <c r="BB952" s="202"/>
      <c r="BC952" s="202"/>
    </row>
    <row r="953" spans="18:55" ht="14.25" customHeight="1"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  <c r="AJ953" s="202"/>
      <c r="AK953" s="202"/>
      <c r="AL953" s="202"/>
      <c r="AM953" s="202"/>
      <c r="AN953" s="202"/>
      <c r="AO953" s="202"/>
      <c r="AP953" s="202"/>
      <c r="AQ953" s="202"/>
      <c r="AR953" s="202"/>
      <c r="AS953" s="202"/>
      <c r="AT953" s="202"/>
      <c r="AU953" s="202"/>
      <c r="AV953" s="202"/>
      <c r="AW953" s="202"/>
      <c r="AX953" s="202"/>
      <c r="AY953" s="202"/>
      <c r="AZ953" s="202"/>
      <c r="BA953" s="202"/>
      <c r="BB953" s="202"/>
      <c r="BC953" s="202"/>
    </row>
    <row r="954" spans="18:55" ht="14.25" customHeight="1"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  <c r="AJ954" s="202"/>
      <c r="AK954" s="202"/>
      <c r="AL954" s="202"/>
      <c r="AM954" s="202"/>
      <c r="AN954" s="202"/>
      <c r="AO954" s="202"/>
      <c r="AP954" s="202"/>
      <c r="AQ954" s="202"/>
      <c r="AR954" s="202"/>
      <c r="AS954" s="202"/>
      <c r="AT954" s="202"/>
      <c r="AU954" s="202"/>
      <c r="AV954" s="202"/>
      <c r="AW954" s="202"/>
      <c r="AX954" s="202"/>
      <c r="AY954" s="202"/>
      <c r="AZ954" s="202"/>
      <c r="BA954" s="202"/>
      <c r="BB954" s="202"/>
      <c r="BC954" s="202"/>
    </row>
    <row r="955" spans="18:55" ht="14.25" customHeight="1"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  <c r="AH955" s="202"/>
      <c r="AI955" s="202"/>
      <c r="AJ955" s="202"/>
      <c r="AK955" s="202"/>
      <c r="AL955" s="202"/>
      <c r="AM955" s="202"/>
      <c r="AN955" s="202"/>
      <c r="AO955" s="202"/>
      <c r="AP955" s="202"/>
      <c r="AQ955" s="202"/>
      <c r="AR955" s="202"/>
      <c r="AS955" s="202"/>
      <c r="AT955" s="202"/>
      <c r="AU955" s="202"/>
      <c r="AV955" s="202"/>
      <c r="AW955" s="202"/>
      <c r="AX955" s="202"/>
      <c r="AY955" s="202"/>
      <c r="AZ955" s="202"/>
      <c r="BA955" s="202"/>
      <c r="BB955" s="202"/>
      <c r="BC955" s="202"/>
    </row>
    <row r="956" spans="18:55" ht="14.25" customHeight="1"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  <c r="AH956" s="202"/>
      <c r="AI956" s="202"/>
      <c r="AJ956" s="202"/>
      <c r="AK956" s="202"/>
      <c r="AL956" s="202"/>
      <c r="AM956" s="202"/>
      <c r="AN956" s="202"/>
      <c r="AO956" s="202"/>
      <c r="AP956" s="202"/>
      <c r="AQ956" s="202"/>
      <c r="AR956" s="202"/>
      <c r="AS956" s="202"/>
      <c r="AT956" s="202"/>
      <c r="AU956" s="202"/>
      <c r="AV956" s="202"/>
      <c r="AW956" s="202"/>
      <c r="AX956" s="202"/>
      <c r="AY956" s="202"/>
      <c r="AZ956" s="202"/>
      <c r="BA956" s="202"/>
      <c r="BB956" s="202"/>
      <c r="BC956" s="202"/>
    </row>
    <row r="957" spans="18:55" ht="14.25" customHeight="1">
      <c r="R957" s="202"/>
      <c r="S957" s="202"/>
      <c r="T957" s="202"/>
      <c r="U957" s="202"/>
      <c r="V957" s="202"/>
      <c r="W957" s="202"/>
      <c r="X957" s="202"/>
      <c r="Y957" s="202"/>
      <c r="Z957" s="202"/>
      <c r="AA957" s="202"/>
      <c r="AB957" s="202"/>
      <c r="AC957" s="202"/>
      <c r="AD957" s="202"/>
      <c r="AE957" s="202"/>
      <c r="AF957" s="202"/>
      <c r="AG957" s="202"/>
      <c r="AH957" s="202"/>
      <c r="AI957" s="202"/>
      <c r="AJ957" s="202"/>
      <c r="AK957" s="202"/>
      <c r="AL957" s="202"/>
      <c r="AM957" s="202"/>
      <c r="AN957" s="202"/>
      <c r="AO957" s="202"/>
      <c r="AP957" s="202"/>
      <c r="AQ957" s="202"/>
      <c r="AR957" s="202"/>
      <c r="AS957" s="202"/>
      <c r="AT957" s="202"/>
      <c r="AU957" s="202"/>
      <c r="AV957" s="202"/>
      <c r="AW957" s="202"/>
      <c r="AX957" s="202"/>
      <c r="AY957" s="202"/>
      <c r="AZ957" s="202"/>
      <c r="BA957" s="202"/>
      <c r="BB957" s="202"/>
      <c r="BC957" s="202"/>
    </row>
    <row r="958" spans="18:55" ht="14.25" customHeight="1">
      <c r="R958" s="202"/>
      <c r="S958" s="202"/>
      <c r="T958" s="202"/>
      <c r="U958" s="202"/>
      <c r="V958" s="202"/>
      <c r="W958" s="202"/>
      <c r="X958" s="202"/>
      <c r="Y958" s="202"/>
      <c r="Z958" s="202"/>
      <c r="AA958" s="202"/>
      <c r="AB958" s="202"/>
      <c r="AC958" s="202"/>
      <c r="AD958" s="202"/>
      <c r="AE958" s="202"/>
      <c r="AF958" s="202"/>
      <c r="AG958" s="202"/>
      <c r="AH958" s="202"/>
      <c r="AI958" s="202"/>
      <c r="AJ958" s="202"/>
      <c r="AK958" s="202"/>
      <c r="AL958" s="202"/>
      <c r="AM958" s="202"/>
      <c r="AN958" s="202"/>
      <c r="AO958" s="202"/>
      <c r="AP958" s="202"/>
      <c r="AQ958" s="202"/>
      <c r="AR958" s="202"/>
      <c r="AS958" s="202"/>
      <c r="AT958" s="202"/>
      <c r="AU958" s="202"/>
      <c r="AV958" s="202"/>
      <c r="AW958" s="202"/>
      <c r="AX958" s="202"/>
      <c r="AY958" s="202"/>
      <c r="AZ958" s="202"/>
      <c r="BA958" s="202"/>
      <c r="BB958" s="202"/>
      <c r="BC958" s="202"/>
    </row>
    <row r="959" spans="18:55" ht="14.25" customHeight="1">
      <c r="R959" s="202"/>
      <c r="S959" s="202"/>
      <c r="T959" s="202"/>
      <c r="U959" s="202"/>
      <c r="V959" s="202"/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/>
      <c r="AH959" s="202"/>
      <c r="AI959" s="202"/>
      <c r="AJ959" s="202"/>
      <c r="AK959" s="202"/>
      <c r="AL959" s="202"/>
      <c r="AM959" s="202"/>
      <c r="AN959" s="202"/>
      <c r="AO959" s="202"/>
      <c r="AP959" s="202"/>
      <c r="AQ959" s="202"/>
      <c r="AR959" s="202"/>
      <c r="AS959" s="202"/>
      <c r="AT959" s="202"/>
      <c r="AU959" s="202"/>
      <c r="AV959" s="202"/>
      <c r="AW959" s="202"/>
      <c r="AX959" s="202"/>
      <c r="AY959" s="202"/>
      <c r="AZ959" s="202"/>
      <c r="BA959" s="202"/>
      <c r="BB959" s="202"/>
      <c r="BC959" s="202"/>
    </row>
    <row r="960" spans="18:55" ht="14.25" customHeight="1">
      <c r="R960" s="202"/>
      <c r="S960" s="202"/>
      <c r="T960" s="202"/>
      <c r="U960" s="202"/>
      <c r="V960" s="202"/>
      <c r="W960" s="202"/>
      <c r="X960" s="202"/>
      <c r="Y960" s="202"/>
      <c r="Z960" s="202"/>
      <c r="AA960" s="202"/>
      <c r="AB960" s="202"/>
      <c r="AC960" s="202"/>
      <c r="AD960" s="202"/>
      <c r="AE960" s="202"/>
      <c r="AF960" s="202"/>
      <c r="AG960" s="202"/>
      <c r="AH960" s="202"/>
      <c r="AI960" s="202"/>
      <c r="AJ960" s="202"/>
      <c r="AK960" s="202"/>
      <c r="AL960" s="202"/>
      <c r="AM960" s="202"/>
      <c r="AN960" s="202"/>
      <c r="AO960" s="202"/>
      <c r="AP960" s="202"/>
      <c r="AQ960" s="202"/>
      <c r="AR960" s="202"/>
      <c r="AS960" s="202"/>
      <c r="AT960" s="202"/>
      <c r="AU960" s="202"/>
      <c r="AV960" s="202"/>
      <c r="AW960" s="202"/>
      <c r="AX960" s="202"/>
      <c r="AY960" s="202"/>
      <c r="AZ960" s="202"/>
      <c r="BA960" s="202"/>
      <c r="BB960" s="202"/>
      <c r="BC960" s="202"/>
    </row>
    <row r="961" spans="18:55" ht="14.25" customHeight="1">
      <c r="R961" s="202"/>
      <c r="S961" s="202"/>
      <c r="T961" s="202"/>
      <c r="U961" s="202"/>
      <c r="V961" s="202"/>
      <c r="W961" s="202"/>
      <c r="X961" s="202"/>
      <c r="Y961" s="202"/>
      <c r="Z961" s="202"/>
      <c r="AA961" s="202"/>
      <c r="AB961" s="202"/>
      <c r="AC961" s="202"/>
      <c r="AD961" s="202"/>
      <c r="AE961" s="202"/>
      <c r="AF961" s="202"/>
      <c r="AG961" s="202"/>
      <c r="AH961" s="202"/>
      <c r="AI961" s="202"/>
      <c r="AJ961" s="202"/>
      <c r="AK961" s="202"/>
      <c r="AL961" s="202"/>
      <c r="AM961" s="202"/>
      <c r="AN961" s="202"/>
      <c r="AO961" s="202"/>
      <c r="AP961" s="202"/>
      <c r="AQ961" s="202"/>
      <c r="AR961" s="202"/>
      <c r="AS961" s="202"/>
      <c r="AT961" s="202"/>
      <c r="AU961" s="202"/>
      <c r="AV961" s="202"/>
      <c r="AW961" s="202"/>
      <c r="AX961" s="202"/>
      <c r="AY961" s="202"/>
      <c r="AZ961" s="202"/>
      <c r="BA961" s="202"/>
      <c r="BB961" s="202"/>
      <c r="BC961" s="202"/>
    </row>
    <row r="962" spans="18:55" ht="14.25" customHeight="1">
      <c r="R962" s="202"/>
      <c r="S962" s="202"/>
      <c r="T962" s="202"/>
      <c r="U962" s="202"/>
      <c r="V962" s="202"/>
      <c r="W962" s="202"/>
      <c r="X962" s="202"/>
      <c r="Y962" s="202"/>
      <c r="Z962" s="202"/>
      <c r="AA962" s="202"/>
      <c r="AB962" s="202"/>
      <c r="AC962" s="202"/>
      <c r="AD962" s="202"/>
      <c r="AE962" s="202"/>
      <c r="AF962" s="202"/>
      <c r="AG962" s="202"/>
      <c r="AH962" s="202"/>
      <c r="AI962" s="202"/>
      <c r="AJ962" s="202"/>
      <c r="AK962" s="202"/>
      <c r="AL962" s="202"/>
      <c r="AM962" s="202"/>
      <c r="AN962" s="202"/>
      <c r="AO962" s="202"/>
      <c r="AP962" s="202"/>
      <c r="AQ962" s="202"/>
      <c r="AR962" s="202"/>
      <c r="AS962" s="202"/>
      <c r="AT962" s="202"/>
      <c r="AU962" s="202"/>
      <c r="AV962" s="202"/>
      <c r="AW962" s="202"/>
      <c r="AX962" s="202"/>
      <c r="AY962" s="202"/>
      <c r="AZ962" s="202"/>
      <c r="BA962" s="202"/>
      <c r="BB962" s="202"/>
      <c r="BC962" s="202"/>
    </row>
    <row r="963" spans="18:55" ht="14.25" customHeight="1">
      <c r="R963" s="202"/>
      <c r="S963" s="202"/>
      <c r="T963" s="202"/>
      <c r="U963" s="202"/>
      <c r="V963" s="202"/>
      <c r="W963" s="202"/>
      <c r="X963" s="202"/>
      <c r="Y963" s="202"/>
      <c r="Z963" s="202"/>
      <c r="AA963" s="202"/>
      <c r="AB963" s="202"/>
      <c r="AC963" s="202"/>
      <c r="AD963" s="202"/>
      <c r="AE963" s="202"/>
      <c r="AF963" s="202"/>
      <c r="AG963" s="202"/>
      <c r="AH963" s="202"/>
      <c r="AI963" s="202"/>
      <c r="AJ963" s="202"/>
      <c r="AK963" s="202"/>
      <c r="AL963" s="202"/>
      <c r="AM963" s="202"/>
      <c r="AN963" s="202"/>
      <c r="AO963" s="202"/>
      <c r="AP963" s="202"/>
      <c r="AQ963" s="202"/>
      <c r="AR963" s="202"/>
      <c r="AS963" s="202"/>
      <c r="AT963" s="202"/>
      <c r="AU963" s="202"/>
      <c r="AV963" s="202"/>
      <c r="AW963" s="202"/>
      <c r="AX963" s="202"/>
      <c r="AY963" s="202"/>
      <c r="AZ963" s="202"/>
      <c r="BA963" s="202"/>
      <c r="BB963" s="202"/>
      <c r="BC963" s="202"/>
    </row>
    <row r="964" spans="18:55" ht="14.25" customHeight="1">
      <c r="R964" s="202"/>
      <c r="S964" s="202"/>
      <c r="T964" s="202"/>
      <c r="U964" s="202"/>
      <c r="V964" s="202"/>
      <c r="W964" s="202"/>
      <c r="X964" s="202"/>
      <c r="Y964" s="202"/>
      <c r="Z964" s="202"/>
      <c r="AA964" s="202"/>
      <c r="AB964" s="202"/>
      <c r="AC964" s="202"/>
      <c r="AD964" s="202"/>
      <c r="AE964" s="202"/>
      <c r="AF964" s="202"/>
      <c r="AG964" s="202"/>
      <c r="AH964" s="202"/>
      <c r="AI964" s="202"/>
      <c r="AJ964" s="202"/>
      <c r="AK964" s="202"/>
      <c r="AL964" s="202"/>
      <c r="AM964" s="202"/>
      <c r="AN964" s="202"/>
      <c r="AO964" s="202"/>
      <c r="AP964" s="202"/>
      <c r="AQ964" s="202"/>
      <c r="AR964" s="202"/>
      <c r="AS964" s="202"/>
      <c r="AT964" s="202"/>
      <c r="AU964" s="202"/>
      <c r="AV964" s="202"/>
      <c r="AW964" s="202"/>
      <c r="AX964" s="202"/>
      <c r="AY964" s="202"/>
      <c r="AZ964" s="202"/>
      <c r="BA964" s="202"/>
      <c r="BB964" s="202"/>
      <c r="BC964" s="202"/>
    </row>
    <row r="965" spans="18:55" ht="14.25" customHeight="1">
      <c r="R965" s="202"/>
      <c r="S965" s="202"/>
      <c r="T965" s="202"/>
      <c r="U965" s="202"/>
      <c r="V965" s="202"/>
      <c r="W965" s="202"/>
      <c r="X965" s="202"/>
      <c r="Y965" s="202"/>
      <c r="Z965" s="202"/>
      <c r="AA965" s="202"/>
      <c r="AB965" s="202"/>
      <c r="AC965" s="202"/>
      <c r="AD965" s="202"/>
      <c r="AE965" s="202"/>
      <c r="AF965" s="202"/>
      <c r="AG965" s="202"/>
      <c r="AH965" s="202"/>
      <c r="AI965" s="202"/>
      <c r="AJ965" s="202"/>
      <c r="AK965" s="202"/>
      <c r="AL965" s="202"/>
      <c r="AM965" s="202"/>
      <c r="AN965" s="202"/>
      <c r="AO965" s="202"/>
      <c r="AP965" s="202"/>
      <c r="AQ965" s="202"/>
      <c r="AR965" s="202"/>
      <c r="AS965" s="202"/>
      <c r="AT965" s="202"/>
      <c r="AU965" s="202"/>
      <c r="AV965" s="202"/>
      <c r="AW965" s="202"/>
      <c r="AX965" s="202"/>
      <c r="AY965" s="202"/>
      <c r="AZ965" s="202"/>
      <c r="BA965" s="202"/>
      <c r="BB965" s="202"/>
      <c r="BC965" s="202"/>
    </row>
    <row r="966" spans="18:55" ht="14.25" customHeight="1">
      <c r="R966" s="202"/>
      <c r="S966" s="202"/>
      <c r="T966" s="202"/>
      <c r="U966" s="202"/>
      <c r="V966" s="202"/>
      <c r="W966" s="202"/>
      <c r="X966" s="202"/>
      <c r="Y966" s="202"/>
      <c r="Z966" s="202"/>
      <c r="AA966" s="202"/>
      <c r="AB966" s="202"/>
      <c r="AC966" s="202"/>
      <c r="AD966" s="202"/>
      <c r="AE966" s="202"/>
      <c r="AF966" s="202"/>
      <c r="AG966" s="202"/>
      <c r="AH966" s="202"/>
      <c r="AI966" s="202"/>
      <c r="AJ966" s="202"/>
      <c r="AK966" s="202"/>
      <c r="AL966" s="202"/>
      <c r="AM966" s="202"/>
      <c r="AN966" s="202"/>
      <c r="AO966" s="202"/>
      <c r="AP966" s="202"/>
      <c r="AQ966" s="202"/>
      <c r="AR966" s="202"/>
      <c r="AS966" s="202"/>
      <c r="AT966" s="202"/>
      <c r="AU966" s="202"/>
      <c r="AV966" s="202"/>
      <c r="AW966" s="202"/>
      <c r="AX966" s="202"/>
      <c r="AY966" s="202"/>
      <c r="AZ966" s="202"/>
      <c r="BA966" s="202"/>
      <c r="BB966" s="202"/>
      <c r="BC966" s="202"/>
    </row>
    <row r="967" spans="18:55" ht="14.25" customHeight="1">
      <c r="R967" s="202"/>
      <c r="S967" s="202"/>
      <c r="T967" s="202"/>
      <c r="U967" s="202"/>
      <c r="V967" s="202"/>
      <c r="W967" s="202"/>
      <c r="X967" s="202"/>
      <c r="Y967" s="202"/>
      <c r="Z967" s="202"/>
      <c r="AA967" s="202"/>
      <c r="AB967" s="202"/>
      <c r="AC967" s="202"/>
      <c r="AD967" s="202"/>
      <c r="AE967" s="202"/>
      <c r="AF967" s="202"/>
      <c r="AG967" s="202"/>
      <c r="AH967" s="202"/>
      <c r="AI967" s="202"/>
      <c r="AJ967" s="202"/>
      <c r="AK967" s="202"/>
      <c r="AL967" s="202"/>
      <c r="AM967" s="202"/>
      <c r="AN967" s="202"/>
      <c r="AO967" s="202"/>
      <c r="AP967" s="202"/>
      <c r="AQ967" s="202"/>
      <c r="AR967" s="202"/>
      <c r="AS967" s="202"/>
      <c r="AT967" s="202"/>
      <c r="AU967" s="202"/>
      <c r="AV967" s="202"/>
      <c r="AW967" s="202"/>
      <c r="AX967" s="202"/>
      <c r="AY967" s="202"/>
      <c r="AZ967" s="202"/>
      <c r="BA967" s="202"/>
      <c r="BB967" s="202"/>
      <c r="BC967" s="202"/>
    </row>
    <row r="968" spans="18:55" ht="14.25" customHeight="1">
      <c r="R968" s="202"/>
      <c r="S968" s="202"/>
      <c r="T968" s="202"/>
      <c r="U968" s="202"/>
      <c r="V968" s="202"/>
      <c r="W968" s="202"/>
      <c r="X968" s="202"/>
      <c r="Y968" s="202"/>
      <c r="Z968" s="202"/>
      <c r="AA968" s="202"/>
      <c r="AB968" s="202"/>
      <c r="AC968" s="202"/>
      <c r="AD968" s="202"/>
      <c r="AE968" s="202"/>
      <c r="AF968" s="202"/>
      <c r="AG968" s="202"/>
      <c r="AH968" s="202"/>
      <c r="AI968" s="202"/>
      <c r="AJ968" s="202"/>
      <c r="AK968" s="202"/>
      <c r="AL968" s="202"/>
      <c r="AM968" s="202"/>
      <c r="AN968" s="202"/>
      <c r="AO968" s="202"/>
      <c r="AP968" s="202"/>
      <c r="AQ968" s="202"/>
      <c r="AR968" s="202"/>
      <c r="AS968" s="202"/>
      <c r="AT968" s="202"/>
      <c r="AU968" s="202"/>
      <c r="AV968" s="202"/>
      <c r="AW968" s="202"/>
      <c r="AX968" s="202"/>
      <c r="AY968" s="202"/>
      <c r="AZ968" s="202"/>
      <c r="BA968" s="202"/>
      <c r="BB968" s="202"/>
      <c r="BC968" s="202"/>
    </row>
    <row r="969" spans="18:55" ht="14.25" customHeight="1">
      <c r="R969" s="202"/>
      <c r="S969" s="202"/>
      <c r="T969" s="202"/>
      <c r="U969" s="202"/>
      <c r="V969" s="202"/>
      <c r="W969" s="202"/>
      <c r="X969" s="202"/>
      <c r="Y969" s="202"/>
      <c r="Z969" s="202"/>
      <c r="AA969" s="202"/>
      <c r="AB969" s="202"/>
      <c r="AC969" s="202"/>
      <c r="AD969" s="202"/>
      <c r="AE969" s="202"/>
      <c r="AF969" s="202"/>
      <c r="AG969" s="202"/>
      <c r="AH969" s="202"/>
      <c r="AI969" s="202"/>
      <c r="AJ969" s="202"/>
      <c r="AK969" s="202"/>
      <c r="AL969" s="202"/>
      <c r="AM969" s="202"/>
      <c r="AN969" s="202"/>
      <c r="AO969" s="202"/>
      <c r="AP969" s="202"/>
      <c r="AQ969" s="202"/>
      <c r="AR969" s="202"/>
      <c r="AS969" s="202"/>
      <c r="AT969" s="202"/>
      <c r="AU969" s="202"/>
      <c r="AV969" s="202"/>
      <c r="AW969" s="202"/>
      <c r="AX969" s="202"/>
      <c r="AY969" s="202"/>
      <c r="AZ969" s="202"/>
      <c r="BA969" s="202"/>
      <c r="BB969" s="202"/>
      <c r="BC969" s="202"/>
    </row>
    <row r="970" spans="18:55" ht="14.25" customHeight="1">
      <c r="R970" s="202"/>
      <c r="S970" s="202"/>
      <c r="T970" s="202"/>
      <c r="U970" s="202"/>
      <c r="V970" s="202"/>
      <c r="W970" s="202"/>
      <c r="X970" s="202"/>
      <c r="Y970" s="202"/>
      <c r="Z970" s="202"/>
      <c r="AA970" s="202"/>
      <c r="AB970" s="202"/>
      <c r="AC970" s="202"/>
      <c r="AD970" s="202"/>
      <c r="AE970" s="202"/>
      <c r="AF970" s="202"/>
      <c r="AG970" s="202"/>
      <c r="AH970" s="202"/>
      <c r="AI970" s="202"/>
      <c r="AJ970" s="202"/>
      <c r="AK970" s="202"/>
      <c r="AL970" s="202"/>
      <c r="AM970" s="202"/>
      <c r="AN970" s="202"/>
      <c r="AO970" s="202"/>
      <c r="AP970" s="202"/>
      <c r="AQ970" s="202"/>
      <c r="AR970" s="202"/>
      <c r="AS970" s="202"/>
      <c r="AT970" s="202"/>
      <c r="AU970" s="202"/>
      <c r="AV970" s="202"/>
      <c r="AW970" s="202"/>
      <c r="AX970" s="202"/>
      <c r="AY970" s="202"/>
      <c r="AZ970" s="202"/>
      <c r="BA970" s="202"/>
      <c r="BB970" s="202"/>
      <c r="BC970" s="202"/>
    </row>
    <row r="971" spans="18:55" ht="14.25" customHeight="1">
      <c r="R971" s="202"/>
      <c r="S971" s="202"/>
      <c r="T971" s="202"/>
      <c r="U971" s="202"/>
      <c r="V971" s="202"/>
      <c r="W971" s="202"/>
      <c r="X971" s="202"/>
      <c r="Y971" s="202"/>
      <c r="Z971" s="202"/>
      <c r="AA971" s="202"/>
      <c r="AB971" s="202"/>
      <c r="AC971" s="202"/>
      <c r="AD971" s="202"/>
      <c r="AE971" s="202"/>
      <c r="AF971" s="202"/>
      <c r="AG971" s="202"/>
      <c r="AH971" s="202"/>
      <c r="AI971" s="202"/>
      <c r="AJ971" s="202"/>
      <c r="AK971" s="202"/>
      <c r="AL971" s="202"/>
      <c r="AM971" s="202"/>
      <c r="AN971" s="202"/>
      <c r="AO971" s="202"/>
      <c r="AP971" s="202"/>
      <c r="AQ971" s="202"/>
      <c r="AR971" s="202"/>
      <c r="AS971" s="202"/>
      <c r="AT971" s="202"/>
      <c r="AU971" s="202"/>
      <c r="AV971" s="202"/>
      <c r="AW971" s="202"/>
      <c r="AX971" s="202"/>
      <c r="AY971" s="202"/>
      <c r="AZ971" s="202"/>
      <c r="BA971" s="202"/>
      <c r="BB971" s="202"/>
      <c r="BC971" s="202"/>
    </row>
    <row r="972" spans="18:55" ht="14.25" customHeight="1">
      <c r="R972" s="202"/>
      <c r="S972" s="202"/>
      <c r="T972" s="202"/>
      <c r="U972" s="202"/>
      <c r="V972" s="202"/>
      <c r="W972" s="202"/>
      <c r="X972" s="202"/>
      <c r="Y972" s="202"/>
      <c r="Z972" s="202"/>
      <c r="AA972" s="202"/>
      <c r="AB972" s="202"/>
      <c r="AC972" s="202"/>
      <c r="AD972" s="202"/>
      <c r="AE972" s="202"/>
      <c r="AF972" s="202"/>
      <c r="AG972" s="202"/>
      <c r="AH972" s="202"/>
      <c r="AI972" s="202"/>
      <c r="AJ972" s="202"/>
      <c r="AK972" s="202"/>
      <c r="AL972" s="202"/>
      <c r="AM972" s="202"/>
      <c r="AN972" s="202"/>
      <c r="AO972" s="202"/>
      <c r="AP972" s="202"/>
      <c r="AQ972" s="202"/>
      <c r="AR972" s="202"/>
      <c r="AS972" s="202"/>
      <c r="AT972" s="202"/>
      <c r="AU972" s="202"/>
      <c r="AV972" s="202"/>
      <c r="AW972" s="202"/>
      <c r="AX972" s="202"/>
      <c r="AY972" s="202"/>
      <c r="AZ972" s="202"/>
      <c r="BA972" s="202"/>
      <c r="BB972" s="202"/>
      <c r="BC972" s="202"/>
    </row>
    <row r="973" spans="18:55" ht="14.25" customHeight="1">
      <c r="R973" s="202"/>
      <c r="S973" s="202"/>
      <c r="T973" s="202"/>
      <c r="U973" s="202"/>
      <c r="V973" s="202"/>
      <c r="W973" s="202"/>
      <c r="X973" s="202"/>
      <c r="Y973" s="202"/>
      <c r="Z973" s="202"/>
      <c r="AA973" s="202"/>
      <c r="AB973" s="202"/>
      <c r="AC973" s="202"/>
      <c r="AD973" s="202"/>
      <c r="AE973" s="202"/>
      <c r="AF973" s="202"/>
      <c r="AG973" s="202"/>
      <c r="AH973" s="202"/>
      <c r="AI973" s="202"/>
      <c r="AJ973" s="202"/>
      <c r="AK973" s="202"/>
      <c r="AL973" s="202"/>
      <c r="AM973" s="202"/>
      <c r="AN973" s="202"/>
      <c r="AO973" s="202"/>
      <c r="AP973" s="202"/>
      <c r="AQ973" s="202"/>
      <c r="AR973" s="202"/>
      <c r="AS973" s="202"/>
      <c r="AT973" s="202"/>
      <c r="AU973" s="202"/>
      <c r="AV973" s="202"/>
      <c r="AW973" s="202"/>
      <c r="AX973" s="202"/>
      <c r="AY973" s="202"/>
      <c r="AZ973" s="202"/>
      <c r="BA973" s="202"/>
      <c r="BB973" s="202"/>
      <c r="BC973" s="202"/>
    </row>
    <row r="974" spans="18:55" ht="14.25" customHeight="1">
      <c r="R974" s="202"/>
      <c r="S974" s="202"/>
      <c r="T974" s="202"/>
      <c r="U974" s="202"/>
      <c r="V974" s="202"/>
      <c r="W974" s="202"/>
      <c r="X974" s="202"/>
      <c r="Y974" s="202"/>
      <c r="Z974" s="202"/>
      <c r="AA974" s="202"/>
      <c r="AB974" s="202"/>
      <c r="AC974" s="202"/>
      <c r="AD974" s="202"/>
      <c r="AE974" s="202"/>
      <c r="AF974" s="202"/>
      <c r="AG974" s="202"/>
      <c r="AH974" s="202"/>
      <c r="AI974" s="202"/>
      <c r="AJ974" s="202"/>
      <c r="AK974" s="202"/>
      <c r="AL974" s="202"/>
      <c r="AM974" s="202"/>
      <c r="AN974" s="202"/>
      <c r="AO974" s="202"/>
      <c r="AP974" s="202"/>
      <c r="AQ974" s="202"/>
      <c r="AR974" s="202"/>
      <c r="AS974" s="202"/>
      <c r="AT974" s="202"/>
      <c r="AU974" s="202"/>
      <c r="AV974" s="202"/>
      <c r="AW974" s="202"/>
      <c r="AX974" s="202"/>
      <c r="AY974" s="202"/>
      <c r="AZ974" s="202"/>
      <c r="BA974" s="202"/>
      <c r="BB974" s="202"/>
      <c r="BC974" s="202"/>
    </row>
    <row r="975" spans="18:55" ht="14.25" customHeight="1">
      <c r="R975" s="202"/>
      <c r="S975" s="202"/>
      <c r="T975" s="202"/>
      <c r="U975" s="202"/>
      <c r="V975" s="202"/>
      <c r="W975" s="202"/>
      <c r="X975" s="202"/>
      <c r="Y975" s="202"/>
      <c r="Z975" s="202"/>
      <c r="AA975" s="202"/>
      <c r="AB975" s="202"/>
      <c r="AC975" s="202"/>
      <c r="AD975" s="202"/>
      <c r="AE975" s="202"/>
      <c r="AF975" s="202"/>
      <c r="AG975" s="202"/>
      <c r="AH975" s="202"/>
      <c r="AI975" s="202"/>
      <c r="AJ975" s="202"/>
      <c r="AK975" s="202"/>
      <c r="AL975" s="202"/>
      <c r="AM975" s="202"/>
      <c r="AN975" s="202"/>
      <c r="AO975" s="202"/>
      <c r="AP975" s="202"/>
      <c r="AQ975" s="202"/>
      <c r="AR975" s="202"/>
      <c r="AS975" s="202"/>
      <c r="AT975" s="202"/>
      <c r="AU975" s="202"/>
      <c r="AV975" s="202"/>
      <c r="AW975" s="202"/>
      <c r="AX975" s="202"/>
      <c r="AY975" s="202"/>
      <c r="AZ975" s="202"/>
      <c r="BA975" s="202"/>
      <c r="BB975" s="202"/>
      <c r="BC975" s="202"/>
    </row>
    <row r="976" spans="18:55" ht="14.25" customHeight="1">
      <c r="R976" s="202"/>
      <c r="S976" s="202"/>
      <c r="T976" s="202"/>
      <c r="U976" s="202"/>
      <c r="V976" s="202"/>
      <c r="W976" s="202"/>
      <c r="X976" s="202"/>
      <c r="Y976" s="202"/>
      <c r="Z976" s="202"/>
      <c r="AA976" s="202"/>
      <c r="AB976" s="202"/>
      <c r="AC976" s="202"/>
      <c r="AD976" s="202"/>
      <c r="AE976" s="202"/>
      <c r="AF976" s="202"/>
      <c r="AG976" s="202"/>
      <c r="AH976" s="202"/>
      <c r="AI976" s="202"/>
      <c r="AJ976" s="202"/>
      <c r="AK976" s="202"/>
      <c r="AL976" s="202"/>
      <c r="AM976" s="202"/>
      <c r="AN976" s="202"/>
      <c r="AO976" s="202"/>
      <c r="AP976" s="202"/>
      <c r="AQ976" s="202"/>
      <c r="AR976" s="202"/>
      <c r="AS976" s="202"/>
      <c r="AT976" s="202"/>
      <c r="AU976" s="202"/>
      <c r="AV976" s="202"/>
      <c r="AW976" s="202"/>
      <c r="AX976" s="202"/>
      <c r="AY976" s="202"/>
      <c r="AZ976" s="202"/>
      <c r="BA976" s="202"/>
      <c r="BB976" s="202"/>
      <c r="BC976" s="202"/>
    </row>
    <row r="977" spans="18:55" ht="14.25" customHeight="1">
      <c r="R977" s="202"/>
      <c r="S977" s="202"/>
      <c r="T977" s="202"/>
      <c r="U977" s="202"/>
      <c r="V977" s="202"/>
      <c r="W977" s="202"/>
      <c r="X977" s="202"/>
      <c r="Y977" s="202"/>
      <c r="Z977" s="202"/>
      <c r="AA977" s="202"/>
      <c r="AB977" s="202"/>
      <c r="AC977" s="202"/>
      <c r="AD977" s="202"/>
      <c r="AE977" s="202"/>
      <c r="AF977" s="202"/>
      <c r="AG977" s="202"/>
      <c r="AH977" s="202"/>
      <c r="AI977" s="202"/>
      <c r="AJ977" s="202"/>
      <c r="AK977" s="202"/>
      <c r="AL977" s="202"/>
      <c r="AM977" s="202"/>
      <c r="AN977" s="202"/>
      <c r="AO977" s="202"/>
      <c r="AP977" s="202"/>
      <c r="AQ977" s="202"/>
      <c r="AR977" s="202"/>
      <c r="AS977" s="202"/>
      <c r="AT977" s="202"/>
      <c r="AU977" s="202"/>
      <c r="AV977" s="202"/>
      <c r="AW977" s="202"/>
      <c r="AX977" s="202"/>
      <c r="AY977" s="202"/>
      <c r="AZ977" s="202"/>
      <c r="BA977" s="202"/>
      <c r="BB977" s="202"/>
      <c r="BC977" s="202"/>
    </row>
    <row r="978" spans="18:55" ht="14.25" customHeight="1">
      <c r="R978" s="202"/>
      <c r="S978" s="202"/>
      <c r="T978" s="202"/>
      <c r="U978" s="202"/>
      <c r="V978" s="202"/>
      <c r="W978" s="202"/>
      <c r="X978" s="202"/>
      <c r="Y978" s="202"/>
      <c r="Z978" s="202"/>
      <c r="AA978" s="202"/>
      <c r="AB978" s="202"/>
      <c r="AC978" s="202"/>
      <c r="AD978" s="202"/>
      <c r="AE978" s="202"/>
      <c r="AF978" s="202"/>
      <c r="AG978" s="202"/>
      <c r="AH978" s="202"/>
      <c r="AI978" s="202"/>
      <c r="AJ978" s="202"/>
      <c r="AK978" s="202"/>
      <c r="AL978" s="202"/>
      <c r="AM978" s="202"/>
      <c r="AN978" s="202"/>
      <c r="AO978" s="202"/>
      <c r="AP978" s="202"/>
      <c r="AQ978" s="202"/>
      <c r="AR978" s="202"/>
      <c r="AS978" s="202"/>
      <c r="AT978" s="202"/>
      <c r="AU978" s="202"/>
      <c r="AV978" s="202"/>
      <c r="AW978" s="202"/>
      <c r="AX978" s="202"/>
      <c r="AY978" s="202"/>
      <c r="AZ978" s="202"/>
      <c r="BA978" s="202"/>
      <c r="BB978" s="202"/>
      <c r="BC978" s="202"/>
    </row>
    <row r="979" spans="18:55" ht="14.25" customHeight="1">
      <c r="R979" s="202"/>
      <c r="S979" s="202"/>
      <c r="T979" s="202"/>
      <c r="U979" s="202"/>
      <c r="V979" s="202"/>
      <c r="W979" s="202"/>
      <c r="X979" s="202"/>
      <c r="Y979" s="202"/>
      <c r="Z979" s="202"/>
      <c r="AA979" s="202"/>
      <c r="AB979" s="202"/>
      <c r="AC979" s="202"/>
      <c r="AD979" s="202"/>
      <c r="AE979" s="202"/>
      <c r="AF979" s="202"/>
      <c r="AG979" s="202"/>
      <c r="AH979" s="202"/>
      <c r="AI979" s="202"/>
      <c r="AJ979" s="202"/>
      <c r="AK979" s="202"/>
      <c r="AL979" s="202"/>
      <c r="AM979" s="202"/>
      <c r="AN979" s="202"/>
      <c r="AO979" s="202"/>
      <c r="AP979" s="202"/>
      <c r="AQ979" s="202"/>
      <c r="AR979" s="202"/>
      <c r="AS979" s="202"/>
      <c r="AT979" s="202"/>
      <c r="AU979" s="202"/>
      <c r="AV979" s="202"/>
      <c r="AW979" s="202"/>
      <c r="AX979" s="202"/>
      <c r="AY979" s="202"/>
      <c r="AZ979" s="202"/>
      <c r="BA979" s="202"/>
      <c r="BB979" s="202"/>
      <c r="BC979" s="202"/>
    </row>
    <row r="980" spans="18:55" ht="14.25" customHeight="1">
      <c r="R980" s="202"/>
      <c r="S980" s="202"/>
      <c r="T980" s="202"/>
      <c r="U980" s="202"/>
      <c r="V980" s="202"/>
      <c r="W980" s="202"/>
      <c r="X980" s="202"/>
      <c r="Y980" s="202"/>
      <c r="Z980" s="202"/>
      <c r="AA980" s="202"/>
      <c r="AB980" s="202"/>
      <c r="AC980" s="202"/>
      <c r="AD980" s="202"/>
      <c r="AE980" s="202"/>
      <c r="AF980" s="202"/>
      <c r="AG980" s="202"/>
      <c r="AH980" s="202"/>
      <c r="AI980" s="202"/>
      <c r="AJ980" s="202"/>
      <c r="AK980" s="202"/>
      <c r="AL980" s="202"/>
      <c r="AM980" s="202"/>
      <c r="AN980" s="202"/>
      <c r="AO980" s="202"/>
      <c r="AP980" s="202"/>
      <c r="AQ980" s="202"/>
      <c r="AR980" s="202"/>
      <c r="AS980" s="202"/>
      <c r="AT980" s="202"/>
      <c r="AU980" s="202"/>
      <c r="AV980" s="202"/>
      <c r="AW980" s="202"/>
      <c r="AX980" s="202"/>
      <c r="AY980" s="202"/>
      <c r="AZ980" s="202"/>
      <c r="BA980" s="202"/>
      <c r="BB980" s="202"/>
      <c r="BC980" s="202"/>
    </row>
    <row r="981" spans="18:55" ht="14.25" customHeight="1">
      <c r="R981" s="202"/>
      <c r="S981" s="202"/>
      <c r="T981" s="202"/>
      <c r="U981" s="202"/>
      <c r="V981" s="202"/>
      <c r="W981" s="202"/>
      <c r="X981" s="202"/>
      <c r="Y981" s="202"/>
      <c r="Z981" s="202"/>
      <c r="AA981" s="202"/>
      <c r="AB981" s="202"/>
      <c r="AC981" s="202"/>
      <c r="AD981" s="202"/>
      <c r="AE981" s="202"/>
      <c r="AF981" s="202"/>
      <c r="AG981" s="202"/>
      <c r="AH981" s="202"/>
      <c r="AI981" s="202"/>
      <c r="AJ981" s="202"/>
      <c r="AK981" s="202"/>
      <c r="AL981" s="202"/>
      <c r="AM981" s="202"/>
      <c r="AN981" s="202"/>
      <c r="AO981" s="202"/>
      <c r="AP981" s="202"/>
      <c r="AQ981" s="202"/>
      <c r="AR981" s="202"/>
      <c r="AS981" s="202"/>
      <c r="AT981" s="202"/>
      <c r="AU981" s="202"/>
      <c r="AV981" s="202"/>
      <c r="AW981" s="202"/>
      <c r="AX981" s="202"/>
      <c r="AY981" s="202"/>
      <c r="AZ981" s="202"/>
      <c r="BA981" s="202"/>
      <c r="BB981" s="202"/>
      <c r="BC981" s="202"/>
    </row>
    <row r="982" spans="18:55" ht="14.25" customHeight="1">
      <c r="R982" s="202"/>
      <c r="S982" s="202"/>
      <c r="T982" s="202"/>
      <c r="U982" s="202"/>
      <c r="V982" s="202"/>
      <c r="W982" s="202"/>
      <c r="X982" s="202"/>
      <c r="Y982" s="202"/>
      <c r="Z982" s="202"/>
      <c r="AA982" s="202"/>
      <c r="AB982" s="202"/>
      <c r="AC982" s="202"/>
      <c r="AD982" s="202"/>
      <c r="AE982" s="202"/>
      <c r="AF982" s="202"/>
      <c r="AG982" s="202"/>
      <c r="AH982" s="202"/>
      <c r="AI982" s="202"/>
      <c r="AJ982" s="202"/>
      <c r="AK982" s="202"/>
      <c r="AL982" s="202"/>
      <c r="AM982" s="202"/>
      <c r="AN982" s="202"/>
      <c r="AO982" s="202"/>
      <c r="AP982" s="202"/>
      <c r="AQ982" s="202"/>
      <c r="AR982" s="202"/>
      <c r="AS982" s="202"/>
      <c r="AT982" s="202"/>
      <c r="AU982" s="202"/>
      <c r="AV982" s="202"/>
      <c r="AW982" s="202"/>
      <c r="AX982" s="202"/>
      <c r="AY982" s="202"/>
      <c r="AZ982" s="202"/>
      <c r="BA982" s="202"/>
      <c r="BB982" s="202"/>
      <c r="BC982" s="202"/>
    </row>
    <row r="983" spans="18:55" ht="14.25" customHeight="1">
      <c r="R983" s="202"/>
      <c r="S983" s="202"/>
      <c r="T983" s="202"/>
      <c r="U983" s="202"/>
      <c r="V983" s="202"/>
      <c r="W983" s="202"/>
      <c r="X983" s="202"/>
      <c r="Y983" s="202"/>
      <c r="Z983" s="202"/>
      <c r="AA983" s="202"/>
      <c r="AB983" s="202"/>
      <c r="AC983" s="202"/>
      <c r="AD983" s="202"/>
      <c r="AE983" s="202"/>
      <c r="AF983" s="202"/>
      <c r="AG983" s="202"/>
      <c r="AH983" s="202"/>
      <c r="AI983" s="202"/>
      <c r="AJ983" s="202"/>
      <c r="AK983" s="202"/>
      <c r="AL983" s="202"/>
      <c r="AM983" s="202"/>
      <c r="AN983" s="202"/>
      <c r="AO983" s="202"/>
      <c r="AP983" s="202"/>
      <c r="AQ983" s="202"/>
      <c r="AR983" s="202"/>
      <c r="AS983" s="202"/>
      <c r="AT983" s="202"/>
      <c r="AU983" s="202"/>
      <c r="AV983" s="202"/>
      <c r="AW983" s="202"/>
      <c r="AX983" s="202"/>
      <c r="AY983" s="202"/>
      <c r="AZ983" s="202"/>
      <c r="BA983" s="202"/>
      <c r="BB983" s="202"/>
      <c r="BC983" s="202"/>
    </row>
    <row r="984" spans="18:55" ht="14.25" customHeight="1">
      <c r="R984" s="202"/>
      <c r="S984" s="202"/>
      <c r="T984" s="202"/>
      <c r="U984" s="202"/>
      <c r="V984" s="202"/>
      <c r="W984" s="202"/>
      <c r="X984" s="202"/>
      <c r="Y984" s="202"/>
      <c r="Z984" s="202"/>
      <c r="AA984" s="202"/>
      <c r="AB984" s="202"/>
      <c r="AC984" s="202"/>
      <c r="AD984" s="202"/>
      <c r="AE984" s="202"/>
      <c r="AF984" s="202"/>
      <c r="AG984" s="202"/>
      <c r="AH984" s="202"/>
      <c r="AI984" s="202"/>
      <c r="AJ984" s="202"/>
      <c r="AK984" s="202"/>
      <c r="AL984" s="202"/>
      <c r="AM984" s="202"/>
      <c r="AN984" s="202"/>
      <c r="AO984" s="202"/>
      <c r="AP984" s="202"/>
      <c r="AQ984" s="202"/>
      <c r="AR984" s="202"/>
      <c r="AS984" s="202"/>
      <c r="AT984" s="202"/>
      <c r="AU984" s="202"/>
      <c r="AV984" s="202"/>
      <c r="AW984" s="202"/>
      <c r="AX984" s="202"/>
      <c r="AY984" s="202"/>
      <c r="AZ984" s="202"/>
      <c r="BA984" s="202"/>
      <c r="BB984" s="202"/>
      <c r="BC984" s="202"/>
    </row>
    <row r="985" spans="18:55" ht="14.25" customHeight="1">
      <c r="R985" s="202"/>
      <c r="S985" s="202"/>
      <c r="T985" s="202"/>
      <c r="U985" s="202"/>
      <c r="V985" s="202"/>
      <c r="W985" s="202"/>
      <c r="X985" s="202"/>
      <c r="Y985" s="202"/>
      <c r="Z985" s="202"/>
      <c r="AA985" s="202"/>
      <c r="AB985" s="202"/>
      <c r="AC985" s="202"/>
      <c r="AD985" s="202"/>
      <c r="AE985" s="202"/>
      <c r="AF985" s="202"/>
      <c r="AG985" s="202"/>
      <c r="AH985" s="202"/>
      <c r="AI985" s="202"/>
      <c r="AJ985" s="202"/>
      <c r="AK985" s="202"/>
      <c r="AL985" s="202"/>
      <c r="AM985" s="202"/>
      <c r="AN985" s="202"/>
      <c r="AO985" s="202"/>
      <c r="AP985" s="202"/>
      <c r="AQ985" s="202"/>
      <c r="AR985" s="202"/>
      <c r="AS985" s="202"/>
      <c r="AT985" s="202"/>
      <c r="AU985" s="202"/>
      <c r="AV985" s="202"/>
      <c r="AW985" s="202"/>
      <c r="AX985" s="202"/>
      <c r="AY985" s="202"/>
      <c r="AZ985" s="202"/>
      <c r="BA985" s="202"/>
      <c r="BB985" s="202"/>
      <c r="BC985" s="202"/>
    </row>
    <row r="986" spans="18:55" ht="14.25" customHeight="1">
      <c r="R986" s="202"/>
      <c r="S986" s="202"/>
      <c r="T986" s="202"/>
      <c r="U986" s="202"/>
      <c r="V986" s="202"/>
      <c r="W986" s="202"/>
      <c r="X986" s="202"/>
      <c r="Y986" s="202"/>
      <c r="Z986" s="202"/>
      <c r="AA986" s="202"/>
      <c r="AB986" s="202"/>
      <c r="AC986" s="202"/>
      <c r="AD986" s="202"/>
      <c r="AE986" s="202"/>
      <c r="AF986" s="202"/>
      <c r="AG986" s="202"/>
      <c r="AH986" s="202"/>
      <c r="AI986" s="202"/>
      <c r="AJ986" s="202"/>
      <c r="AK986" s="202"/>
      <c r="AL986" s="202"/>
      <c r="AM986" s="202"/>
      <c r="AN986" s="202"/>
      <c r="AO986" s="202"/>
      <c r="AP986" s="202"/>
      <c r="AQ986" s="202"/>
      <c r="AR986" s="202"/>
      <c r="AS986" s="202"/>
      <c r="AT986" s="202"/>
      <c r="AU986" s="202"/>
      <c r="AV986" s="202"/>
      <c r="AW986" s="202"/>
      <c r="AX986" s="202"/>
      <c r="AY986" s="202"/>
      <c r="AZ986" s="202"/>
      <c r="BA986" s="202"/>
      <c r="BB986" s="202"/>
      <c r="BC986" s="202"/>
    </row>
    <row r="987" spans="18:55" ht="14.25" customHeight="1">
      <c r="R987" s="202"/>
      <c r="S987" s="202"/>
      <c r="T987" s="202"/>
      <c r="U987" s="202"/>
      <c r="V987" s="202"/>
      <c r="W987" s="202"/>
      <c r="X987" s="202"/>
      <c r="Y987" s="202"/>
      <c r="Z987" s="202"/>
      <c r="AA987" s="202"/>
      <c r="AB987" s="202"/>
      <c r="AC987" s="202"/>
      <c r="AD987" s="202"/>
      <c r="AE987" s="202"/>
      <c r="AF987" s="202"/>
      <c r="AG987" s="202"/>
      <c r="AH987" s="202"/>
      <c r="AI987" s="202"/>
      <c r="AJ987" s="202"/>
      <c r="AK987" s="202"/>
      <c r="AL987" s="202"/>
      <c r="AM987" s="202"/>
      <c r="AN987" s="202"/>
      <c r="AO987" s="202"/>
      <c r="AP987" s="202"/>
      <c r="AQ987" s="202"/>
      <c r="AR987" s="202"/>
      <c r="AS987" s="202"/>
      <c r="AT987" s="202"/>
      <c r="AU987" s="202"/>
      <c r="AV987" s="202"/>
      <c r="AW987" s="202"/>
      <c r="AX987" s="202"/>
      <c r="AY987" s="202"/>
      <c r="AZ987" s="202"/>
      <c r="BA987" s="202"/>
      <c r="BB987" s="202"/>
      <c r="BC987" s="202"/>
    </row>
    <row r="988" spans="18:55" ht="14.25" customHeight="1">
      <c r="R988" s="202"/>
      <c r="S988" s="202"/>
      <c r="T988" s="202"/>
      <c r="U988" s="202"/>
      <c r="V988" s="202"/>
      <c r="W988" s="202"/>
      <c r="X988" s="202"/>
      <c r="Y988" s="202"/>
      <c r="Z988" s="202"/>
      <c r="AA988" s="202"/>
      <c r="AB988" s="202"/>
      <c r="AC988" s="202"/>
      <c r="AD988" s="202"/>
      <c r="AE988" s="202"/>
      <c r="AF988" s="202"/>
      <c r="AG988" s="202"/>
      <c r="AH988" s="202"/>
      <c r="AI988" s="202"/>
      <c r="AJ988" s="202"/>
      <c r="AK988" s="202"/>
      <c r="AL988" s="202"/>
      <c r="AM988" s="202"/>
      <c r="AN988" s="202"/>
      <c r="AO988" s="202"/>
      <c r="AP988" s="202"/>
      <c r="AQ988" s="202"/>
      <c r="AR988" s="202"/>
      <c r="AS988" s="202"/>
      <c r="AT988" s="202"/>
      <c r="AU988" s="202"/>
      <c r="AV988" s="202"/>
      <c r="AW988" s="202"/>
      <c r="AX988" s="202"/>
      <c r="AY988" s="202"/>
      <c r="AZ988" s="202"/>
      <c r="BA988" s="202"/>
      <c r="BB988" s="202"/>
      <c r="BC988" s="202"/>
    </row>
    <row r="989" spans="18:55" ht="14.25" customHeight="1">
      <c r="R989" s="202"/>
      <c r="S989" s="202"/>
      <c r="T989" s="202"/>
      <c r="U989" s="202"/>
      <c r="V989" s="202"/>
      <c r="W989" s="202"/>
      <c r="X989" s="202"/>
      <c r="Y989" s="202"/>
      <c r="Z989" s="202"/>
      <c r="AA989" s="202"/>
      <c r="AB989" s="202"/>
      <c r="AC989" s="202"/>
      <c r="AD989" s="202"/>
      <c r="AE989" s="202"/>
      <c r="AF989" s="202"/>
      <c r="AG989" s="202"/>
      <c r="AH989" s="202"/>
      <c r="AI989" s="202"/>
      <c r="AJ989" s="202"/>
      <c r="AK989" s="202"/>
      <c r="AL989" s="202"/>
      <c r="AM989" s="202"/>
      <c r="AN989" s="202"/>
      <c r="AO989" s="202"/>
      <c r="AP989" s="202"/>
      <c r="AQ989" s="202"/>
      <c r="AR989" s="202"/>
      <c r="AS989" s="202"/>
      <c r="AT989" s="202"/>
      <c r="AU989" s="202"/>
      <c r="AV989" s="202"/>
      <c r="AW989" s="202"/>
      <c r="AX989" s="202"/>
      <c r="AY989" s="202"/>
      <c r="AZ989" s="202"/>
      <c r="BA989" s="202"/>
      <c r="BB989" s="202"/>
      <c r="BC989" s="202"/>
    </row>
    <row r="990" spans="18:55" ht="14.25" customHeight="1">
      <c r="R990" s="202"/>
      <c r="S990" s="202"/>
      <c r="T990" s="202"/>
      <c r="U990" s="202"/>
      <c r="V990" s="202"/>
      <c r="W990" s="202"/>
      <c r="X990" s="202"/>
      <c r="Y990" s="202"/>
      <c r="Z990" s="202"/>
      <c r="AA990" s="202"/>
      <c r="AB990" s="202"/>
      <c r="AC990" s="202"/>
      <c r="AD990" s="202"/>
      <c r="AE990" s="202"/>
      <c r="AF990" s="202"/>
      <c r="AG990" s="202"/>
      <c r="AH990" s="202"/>
      <c r="AI990" s="202"/>
      <c r="AJ990" s="202"/>
      <c r="AK990" s="202"/>
      <c r="AL990" s="202"/>
      <c r="AM990" s="202"/>
      <c r="AN990" s="202"/>
      <c r="AO990" s="202"/>
      <c r="AP990" s="202"/>
      <c r="AQ990" s="202"/>
      <c r="AR990" s="202"/>
      <c r="AS990" s="202"/>
      <c r="AT990" s="202"/>
      <c r="AU990" s="202"/>
      <c r="AV990" s="202"/>
      <c r="AW990" s="202"/>
      <c r="AX990" s="202"/>
      <c r="AY990" s="202"/>
      <c r="AZ990" s="202"/>
      <c r="BA990" s="202"/>
      <c r="BB990" s="202"/>
      <c r="BC990" s="202"/>
    </row>
    <row r="991" spans="18:55" ht="14.25" customHeight="1">
      <c r="R991" s="202"/>
      <c r="S991" s="202"/>
      <c r="T991" s="202"/>
      <c r="U991" s="202"/>
      <c r="V991" s="202"/>
      <c r="W991" s="202"/>
      <c r="X991" s="202"/>
      <c r="Y991" s="202"/>
      <c r="Z991" s="202"/>
      <c r="AA991" s="202"/>
      <c r="AB991" s="202"/>
      <c r="AC991" s="202"/>
      <c r="AD991" s="202"/>
      <c r="AE991" s="202"/>
      <c r="AF991" s="202"/>
      <c r="AG991" s="202"/>
      <c r="AH991" s="202"/>
      <c r="AI991" s="202"/>
      <c r="AJ991" s="202"/>
      <c r="AK991" s="202"/>
      <c r="AL991" s="202"/>
      <c r="AM991" s="202"/>
      <c r="AN991" s="202"/>
      <c r="AO991" s="202"/>
      <c r="AP991" s="202"/>
      <c r="AQ991" s="202"/>
      <c r="AR991" s="202"/>
      <c r="AS991" s="202"/>
      <c r="AT991" s="202"/>
      <c r="AU991" s="202"/>
      <c r="AV991" s="202"/>
      <c r="AW991" s="202"/>
      <c r="AX991" s="202"/>
      <c r="AY991" s="202"/>
      <c r="AZ991" s="202"/>
      <c r="BA991" s="202"/>
      <c r="BB991" s="202"/>
      <c r="BC991" s="202"/>
    </row>
    <row r="992" spans="18:55" ht="14.25" customHeight="1">
      <c r="R992" s="202"/>
      <c r="S992" s="202"/>
      <c r="T992" s="202"/>
      <c r="U992" s="202"/>
      <c r="V992" s="202"/>
      <c r="W992" s="202"/>
      <c r="X992" s="202"/>
      <c r="Y992" s="202"/>
      <c r="Z992" s="202"/>
      <c r="AA992" s="202"/>
      <c r="AB992" s="202"/>
      <c r="AC992" s="202"/>
      <c r="AD992" s="202"/>
      <c r="AE992" s="202"/>
      <c r="AF992" s="202"/>
      <c r="AG992" s="202"/>
      <c r="AH992" s="202"/>
      <c r="AI992" s="202"/>
      <c r="AJ992" s="202"/>
      <c r="AK992" s="202"/>
      <c r="AL992" s="202"/>
      <c r="AM992" s="202"/>
      <c r="AN992" s="202"/>
      <c r="AO992" s="202"/>
      <c r="AP992" s="202"/>
      <c r="AQ992" s="202"/>
      <c r="AR992" s="202"/>
      <c r="AS992" s="202"/>
      <c r="AT992" s="202"/>
      <c r="AU992" s="202"/>
      <c r="AV992" s="202"/>
      <c r="AW992" s="202"/>
      <c r="AX992" s="202"/>
      <c r="AY992" s="202"/>
      <c r="AZ992" s="202"/>
      <c r="BA992" s="202"/>
      <c r="BB992" s="202"/>
      <c r="BC992" s="202"/>
    </row>
    <row r="993" spans="18:55" ht="14.25" customHeight="1">
      <c r="R993" s="202"/>
      <c r="S993" s="202"/>
      <c r="T993" s="202"/>
      <c r="U993" s="202"/>
      <c r="V993" s="202"/>
      <c r="W993" s="202"/>
      <c r="X993" s="202"/>
      <c r="Y993" s="202"/>
      <c r="Z993" s="202"/>
      <c r="AA993" s="202"/>
      <c r="AB993" s="202"/>
      <c r="AC993" s="202"/>
      <c r="AD993" s="202"/>
      <c r="AE993" s="202"/>
      <c r="AF993" s="202"/>
      <c r="AG993" s="202"/>
      <c r="AH993" s="202"/>
      <c r="AI993" s="202"/>
      <c r="AJ993" s="202"/>
      <c r="AK993" s="202"/>
      <c r="AL993" s="202"/>
      <c r="AM993" s="202"/>
      <c r="AN993" s="202"/>
      <c r="AO993" s="202"/>
      <c r="AP993" s="202"/>
      <c r="AQ993" s="202"/>
      <c r="AR993" s="202"/>
      <c r="AS993" s="202"/>
      <c r="AT993" s="202"/>
      <c r="AU993" s="202"/>
      <c r="AV993" s="202"/>
      <c r="AW993" s="202"/>
      <c r="AX993" s="202"/>
      <c r="AY993" s="202"/>
      <c r="AZ993" s="202"/>
      <c r="BA993" s="202"/>
      <c r="BB993" s="202"/>
      <c r="BC993" s="202"/>
    </row>
    <row r="994" spans="18:55" ht="14.25" customHeight="1">
      <c r="R994" s="202"/>
      <c r="S994" s="202"/>
      <c r="T994" s="202"/>
      <c r="U994" s="202"/>
      <c r="V994" s="202"/>
      <c r="W994" s="202"/>
      <c r="X994" s="202"/>
      <c r="Y994" s="202"/>
      <c r="Z994" s="202"/>
      <c r="AA994" s="202"/>
      <c r="AB994" s="202"/>
      <c r="AC994" s="202"/>
      <c r="AD994" s="202"/>
      <c r="AE994" s="202"/>
      <c r="AF994" s="202"/>
      <c r="AG994" s="202"/>
      <c r="AH994" s="202"/>
      <c r="AI994" s="202"/>
      <c r="AJ994" s="202"/>
      <c r="AK994" s="202"/>
      <c r="AL994" s="202"/>
      <c r="AM994" s="202"/>
      <c r="AN994" s="202"/>
      <c r="AO994" s="202"/>
      <c r="AP994" s="202"/>
      <c r="AQ994" s="202"/>
      <c r="AR994" s="202"/>
      <c r="AS994" s="202"/>
      <c r="AT994" s="202"/>
      <c r="AU994" s="202"/>
      <c r="AV994" s="202"/>
      <c r="AW994" s="202"/>
      <c r="AX994" s="202"/>
      <c r="AY994" s="202"/>
      <c r="AZ994" s="202"/>
      <c r="BA994" s="202"/>
      <c r="BB994" s="202"/>
      <c r="BC994" s="202"/>
    </row>
    <row r="995" spans="18:55" ht="14.25" customHeight="1">
      <c r="R995" s="202"/>
      <c r="S995" s="202"/>
      <c r="T995" s="202"/>
      <c r="U995" s="202"/>
      <c r="V995" s="202"/>
      <c r="W995" s="202"/>
      <c r="X995" s="202"/>
      <c r="Y995" s="202"/>
      <c r="Z995" s="202"/>
      <c r="AA995" s="202"/>
      <c r="AB995" s="202"/>
      <c r="AC995" s="202"/>
      <c r="AD995" s="202"/>
      <c r="AE995" s="202"/>
      <c r="AF995" s="202"/>
      <c r="AG995" s="202"/>
      <c r="AH995" s="202"/>
      <c r="AI995" s="202"/>
      <c r="AJ995" s="202"/>
      <c r="AK995" s="202"/>
      <c r="AL995" s="202"/>
      <c r="AM995" s="202"/>
      <c r="AN995" s="202"/>
      <c r="AO995" s="202"/>
      <c r="AP995" s="202"/>
      <c r="AQ995" s="202"/>
      <c r="AR995" s="202"/>
      <c r="AS995" s="202"/>
      <c r="AT995" s="202"/>
      <c r="AU995" s="202"/>
      <c r="AV995" s="202"/>
      <c r="AW995" s="202"/>
      <c r="AX995" s="202"/>
      <c r="AY995" s="202"/>
      <c r="AZ995" s="202"/>
      <c r="BA995" s="202"/>
      <c r="BB995" s="202"/>
      <c r="BC995" s="202"/>
    </row>
    <row r="996" spans="18:55" ht="14.25" customHeight="1">
      <c r="R996" s="202"/>
      <c r="S996" s="202"/>
      <c r="T996" s="202"/>
      <c r="U996" s="202"/>
      <c r="V996" s="202"/>
      <c r="W996" s="202"/>
      <c r="X996" s="202"/>
      <c r="Y996" s="202"/>
      <c r="Z996" s="202"/>
      <c r="AA996" s="202"/>
      <c r="AB996" s="202"/>
      <c r="AC996" s="202"/>
      <c r="AD996" s="202"/>
      <c r="AE996" s="202"/>
      <c r="AF996" s="202"/>
      <c r="AG996" s="202"/>
      <c r="AH996" s="202"/>
      <c r="AI996" s="202"/>
      <c r="AJ996" s="202"/>
      <c r="AK996" s="202"/>
      <c r="AL996" s="202"/>
      <c r="AM996" s="202"/>
      <c r="AN996" s="202"/>
      <c r="AO996" s="202"/>
      <c r="AP996" s="202"/>
      <c r="AQ996" s="202"/>
      <c r="AR996" s="202"/>
      <c r="AS996" s="202"/>
      <c r="AT996" s="202"/>
      <c r="AU996" s="202"/>
      <c r="AV996" s="202"/>
      <c r="AW996" s="202"/>
      <c r="AX996" s="202"/>
      <c r="AY996" s="202"/>
      <c r="AZ996" s="202"/>
      <c r="BA996" s="202"/>
      <c r="BB996" s="202"/>
      <c r="BC996" s="202"/>
    </row>
    <row r="997" spans="18:55" ht="14.25" customHeight="1">
      <c r="R997" s="202"/>
      <c r="S997" s="202"/>
      <c r="T997" s="202"/>
      <c r="U997" s="202"/>
      <c r="V997" s="202"/>
      <c r="W997" s="202"/>
      <c r="X997" s="202"/>
      <c r="Y997" s="202"/>
      <c r="Z997" s="202"/>
      <c r="AA997" s="202"/>
      <c r="AB997" s="202"/>
      <c r="AC997" s="202"/>
      <c r="AD997" s="202"/>
      <c r="AE997" s="202"/>
      <c r="AF997" s="202"/>
      <c r="AG997" s="202"/>
      <c r="AH997" s="202"/>
      <c r="AI997" s="202"/>
      <c r="AJ997" s="202"/>
      <c r="AK997" s="202"/>
      <c r="AL997" s="202"/>
      <c r="AM997" s="202"/>
      <c r="AN997" s="202"/>
      <c r="AO997" s="202"/>
      <c r="AP997" s="202"/>
      <c r="AQ997" s="202"/>
      <c r="AR997" s="202"/>
      <c r="AS997" s="202"/>
      <c r="AT997" s="202"/>
      <c r="AU997" s="202"/>
      <c r="AV997" s="202"/>
      <c r="AW997" s="202"/>
      <c r="AX997" s="202"/>
      <c r="AY997" s="202"/>
      <c r="AZ997" s="202"/>
      <c r="BA997" s="202"/>
      <c r="BB997" s="202"/>
      <c r="BC997" s="202"/>
    </row>
    <row r="998" spans="18:55" ht="14.25" customHeight="1">
      <c r="R998" s="202"/>
      <c r="S998" s="202"/>
      <c r="T998" s="202"/>
      <c r="U998" s="202"/>
      <c r="V998" s="202"/>
      <c r="W998" s="202"/>
      <c r="X998" s="202"/>
      <c r="Y998" s="202"/>
      <c r="Z998" s="202"/>
      <c r="AA998" s="202"/>
      <c r="AB998" s="202"/>
      <c r="AC998" s="202"/>
      <c r="AD998" s="202"/>
      <c r="AE998" s="202"/>
      <c r="AF998" s="202"/>
      <c r="AG998" s="202"/>
      <c r="AH998" s="202"/>
      <c r="AI998" s="202"/>
      <c r="AJ998" s="202"/>
      <c r="AK998" s="202"/>
      <c r="AL998" s="202"/>
      <c r="AM998" s="202"/>
      <c r="AN998" s="202"/>
      <c r="AO998" s="202"/>
      <c r="AP998" s="202"/>
      <c r="AQ998" s="202"/>
      <c r="AR998" s="202"/>
      <c r="AS998" s="202"/>
      <c r="AT998" s="202"/>
      <c r="AU998" s="202"/>
      <c r="AV998" s="202"/>
      <c r="AW998" s="202"/>
      <c r="AX998" s="202"/>
      <c r="AY998" s="202"/>
      <c r="AZ998" s="202"/>
      <c r="BA998" s="202"/>
      <c r="BB998" s="202"/>
      <c r="BC998" s="202"/>
    </row>
    <row r="999" spans="18:55" ht="14.25" customHeight="1">
      <c r="R999" s="202"/>
      <c r="S999" s="202"/>
      <c r="T999" s="202"/>
      <c r="U999" s="202"/>
      <c r="V999" s="202"/>
      <c r="W999" s="202"/>
      <c r="X999" s="202"/>
      <c r="Y999" s="202"/>
      <c r="Z999" s="202"/>
      <c r="AA999" s="202"/>
      <c r="AB999" s="202"/>
      <c r="AC999" s="202"/>
      <c r="AD999" s="202"/>
      <c r="AE999" s="202"/>
      <c r="AF999" s="202"/>
      <c r="AG999" s="202"/>
      <c r="AH999" s="202"/>
      <c r="AI999" s="202"/>
      <c r="AJ999" s="202"/>
      <c r="AK999" s="202"/>
      <c r="AL999" s="202"/>
      <c r="AM999" s="202"/>
      <c r="AN999" s="202"/>
      <c r="AO999" s="202"/>
      <c r="AP999" s="202"/>
      <c r="AQ999" s="202"/>
      <c r="AR999" s="202"/>
      <c r="AS999" s="202"/>
      <c r="AT999" s="202"/>
      <c r="AU999" s="202"/>
      <c r="AV999" s="202"/>
      <c r="AW999" s="202"/>
      <c r="AX999" s="202"/>
      <c r="AY999" s="202"/>
      <c r="AZ999" s="202"/>
      <c r="BA999" s="202"/>
      <c r="BB999" s="202"/>
      <c r="BC999" s="202"/>
    </row>
    <row r="1000" spans="18:55" ht="14.25" customHeight="1">
      <c r="R1000" s="202"/>
      <c r="S1000" s="202"/>
      <c r="T1000" s="202"/>
      <c r="U1000" s="202"/>
      <c r="V1000" s="202"/>
      <c r="W1000" s="202"/>
      <c r="X1000" s="202"/>
      <c r="Y1000" s="202"/>
      <c r="Z1000" s="202"/>
      <c r="AA1000" s="202"/>
      <c r="AB1000" s="202"/>
      <c r="AC1000" s="202"/>
      <c r="AD1000" s="202"/>
      <c r="AE1000" s="202"/>
      <c r="AF1000" s="202"/>
      <c r="AG1000" s="202"/>
      <c r="AH1000" s="202"/>
      <c r="AI1000" s="202"/>
      <c r="AJ1000" s="202"/>
      <c r="AK1000" s="202"/>
      <c r="AL1000" s="202"/>
      <c r="AM1000" s="202"/>
      <c r="AN1000" s="202"/>
      <c r="AO1000" s="202"/>
      <c r="AP1000" s="202"/>
      <c r="AQ1000" s="202"/>
      <c r="AR1000" s="202"/>
      <c r="AS1000" s="202"/>
      <c r="AT1000" s="202"/>
      <c r="AU1000" s="202"/>
      <c r="AV1000" s="202"/>
      <c r="AW1000" s="202"/>
      <c r="AX1000" s="202"/>
      <c r="AY1000" s="202"/>
      <c r="AZ1000" s="202"/>
      <c r="BA1000" s="202"/>
      <c r="BB1000" s="202"/>
      <c r="BC1000" s="202"/>
    </row>
    <row r="1001" spans="18:55" ht="14.25" customHeight="1">
      <c r="R1001" s="202"/>
      <c r="S1001" s="202"/>
      <c r="T1001" s="202"/>
      <c r="U1001" s="202"/>
      <c r="V1001" s="202"/>
      <c r="W1001" s="202"/>
      <c r="X1001" s="202"/>
      <c r="Y1001" s="202"/>
      <c r="Z1001" s="202"/>
      <c r="AA1001" s="202"/>
      <c r="AB1001" s="202"/>
      <c r="AC1001" s="202"/>
      <c r="AD1001" s="202"/>
      <c r="AE1001" s="202"/>
      <c r="AF1001" s="202"/>
      <c r="AG1001" s="202"/>
      <c r="AH1001" s="202"/>
      <c r="AI1001" s="202"/>
      <c r="AJ1001" s="202"/>
      <c r="AK1001" s="202"/>
      <c r="AL1001" s="202"/>
      <c r="AM1001" s="202"/>
      <c r="AN1001" s="202"/>
      <c r="AO1001" s="202"/>
      <c r="AP1001" s="202"/>
      <c r="AQ1001" s="202"/>
      <c r="AR1001" s="202"/>
      <c r="AS1001" s="202"/>
      <c r="AT1001" s="202"/>
      <c r="AU1001" s="202"/>
      <c r="AV1001" s="202"/>
      <c r="AW1001" s="202"/>
      <c r="AX1001" s="202"/>
      <c r="AY1001" s="202"/>
      <c r="AZ1001" s="202"/>
      <c r="BA1001" s="202"/>
      <c r="BB1001" s="202"/>
      <c r="BC1001" s="202"/>
    </row>
    <row r="1002" spans="18:55" ht="14.25" customHeight="1">
      <c r="R1002" s="202"/>
      <c r="S1002" s="202"/>
      <c r="T1002" s="202"/>
      <c r="U1002" s="202"/>
      <c r="V1002" s="202"/>
      <c r="W1002" s="202"/>
      <c r="X1002" s="202"/>
      <c r="Y1002" s="202"/>
      <c r="Z1002" s="202"/>
      <c r="AA1002" s="202"/>
      <c r="AB1002" s="202"/>
      <c r="AC1002" s="202"/>
      <c r="AD1002" s="202"/>
      <c r="AE1002" s="202"/>
      <c r="AF1002" s="202"/>
      <c r="AG1002" s="202"/>
      <c r="AH1002" s="202"/>
      <c r="AI1002" s="202"/>
      <c r="AJ1002" s="202"/>
      <c r="AK1002" s="202"/>
      <c r="AL1002" s="202"/>
      <c r="AM1002" s="202"/>
      <c r="AN1002" s="202"/>
      <c r="AO1002" s="202"/>
      <c r="AP1002" s="202"/>
      <c r="AQ1002" s="202"/>
      <c r="AR1002" s="202"/>
      <c r="AS1002" s="202"/>
      <c r="AT1002" s="202"/>
      <c r="AU1002" s="202"/>
      <c r="AV1002" s="202"/>
      <c r="AW1002" s="202"/>
      <c r="AX1002" s="202"/>
      <c r="AY1002" s="202"/>
      <c r="AZ1002" s="202"/>
      <c r="BA1002" s="202"/>
      <c r="BB1002" s="202"/>
      <c r="BC1002" s="202"/>
    </row>
    <row r="1003" spans="18:55" ht="14.25" customHeight="1">
      <c r="R1003" s="202"/>
      <c r="S1003" s="202"/>
      <c r="T1003" s="202"/>
      <c r="U1003" s="202"/>
      <c r="V1003" s="202"/>
      <c r="W1003" s="202"/>
      <c r="X1003" s="202"/>
      <c r="Y1003" s="202"/>
      <c r="Z1003" s="202"/>
      <c r="AA1003" s="202"/>
      <c r="AB1003" s="202"/>
      <c r="AC1003" s="202"/>
      <c r="AD1003" s="202"/>
      <c r="AE1003" s="202"/>
      <c r="AF1003" s="202"/>
      <c r="AG1003" s="202"/>
      <c r="AH1003" s="202"/>
      <c r="AI1003" s="202"/>
      <c r="AJ1003" s="202"/>
      <c r="AK1003" s="202"/>
      <c r="AL1003" s="202"/>
      <c r="AM1003" s="202"/>
      <c r="AN1003" s="202"/>
      <c r="AO1003" s="202"/>
      <c r="AP1003" s="202"/>
      <c r="AQ1003" s="202"/>
      <c r="AR1003" s="202"/>
      <c r="AS1003" s="202"/>
      <c r="AT1003" s="202"/>
      <c r="AU1003" s="202"/>
      <c r="AV1003" s="202"/>
      <c r="AW1003" s="202"/>
      <c r="AX1003" s="202"/>
      <c r="AY1003" s="202"/>
      <c r="AZ1003" s="202"/>
      <c r="BA1003" s="202"/>
      <c r="BB1003" s="202"/>
      <c r="BC1003" s="202"/>
    </row>
    <row r="1004" spans="18:55" ht="14.25" customHeight="1">
      <c r="R1004" s="202"/>
      <c r="S1004" s="202"/>
      <c r="T1004" s="202"/>
      <c r="U1004" s="202"/>
      <c r="V1004" s="202"/>
      <c r="W1004" s="202"/>
      <c r="X1004" s="202"/>
      <c r="Y1004" s="202"/>
      <c r="Z1004" s="202"/>
      <c r="AA1004" s="202"/>
      <c r="AB1004" s="202"/>
      <c r="AC1004" s="202"/>
      <c r="AD1004" s="202"/>
      <c r="AE1004" s="202"/>
      <c r="AF1004" s="202"/>
      <c r="AG1004" s="202"/>
      <c r="AH1004" s="202"/>
      <c r="AI1004" s="202"/>
      <c r="AJ1004" s="202"/>
      <c r="AK1004" s="202"/>
      <c r="AL1004" s="202"/>
      <c r="AM1004" s="202"/>
      <c r="AN1004" s="202"/>
      <c r="AO1004" s="202"/>
      <c r="AP1004" s="202"/>
      <c r="AQ1004" s="202"/>
      <c r="AR1004" s="202"/>
      <c r="AS1004" s="202"/>
      <c r="AT1004" s="202"/>
      <c r="AU1004" s="202"/>
      <c r="AV1004" s="202"/>
      <c r="AW1004" s="202"/>
      <c r="AX1004" s="202"/>
      <c r="AY1004" s="202"/>
      <c r="AZ1004" s="202"/>
      <c r="BA1004" s="202"/>
      <c r="BB1004" s="202"/>
      <c r="BC1004" s="202"/>
    </row>
    <row r="1005" spans="18:55" ht="14.25" customHeight="1">
      <c r="R1005" s="202"/>
      <c r="S1005" s="202"/>
      <c r="T1005" s="202"/>
      <c r="U1005" s="202"/>
      <c r="V1005" s="202"/>
      <c r="W1005" s="202"/>
      <c r="X1005" s="202"/>
      <c r="Y1005" s="202"/>
      <c r="Z1005" s="202"/>
      <c r="AA1005" s="202"/>
      <c r="AB1005" s="202"/>
      <c r="AC1005" s="202"/>
      <c r="AD1005" s="202"/>
      <c r="AE1005" s="202"/>
      <c r="AF1005" s="202"/>
      <c r="AG1005" s="202"/>
      <c r="AH1005" s="202"/>
      <c r="AI1005" s="202"/>
      <c r="AJ1005" s="202"/>
      <c r="AK1005" s="202"/>
      <c r="AL1005" s="202"/>
      <c r="AM1005" s="202"/>
      <c r="AN1005" s="202"/>
      <c r="AO1005" s="202"/>
      <c r="AP1005" s="202"/>
      <c r="AQ1005" s="202"/>
      <c r="AR1005" s="202"/>
      <c r="AS1005" s="202"/>
      <c r="AT1005" s="202"/>
      <c r="AU1005" s="202"/>
      <c r="AV1005" s="202"/>
      <c r="AW1005" s="202"/>
      <c r="AX1005" s="202"/>
      <c r="AY1005" s="202"/>
      <c r="AZ1005" s="202"/>
      <c r="BA1005" s="202"/>
      <c r="BB1005" s="202"/>
      <c r="BC1005" s="202"/>
    </row>
    <row r="1006" spans="18:55" ht="14.25" customHeight="1">
      <c r="R1006" s="202"/>
      <c r="S1006" s="202"/>
      <c r="T1006" s="202"/>
      <c r="U1006" s="202"/>
      <c r="V1006" s="202"/>
      <c r="W1006" s="202"/>
      <c r="X1006" s="202"/>
      <c r="Y1006" s="202"/>
      <c r="Z1006" s="202"/>
      <c r="AA1006" s="202"/>
      <c r="AB1006" s="202"/>
      <c r="AC1006" s="202"/>
      <c r="AD1006" s="202"/>
      <c r="AE1006" s="202"/>
      <c r="AF1006" s="202"/>
      <c r="AG1006" s="202"/>
      <c r="AH1006" s="202"/>
      <c r="AI1006" s="202"/>
      <c r="AJ1006" s="202"/>
      <c r="AK1006" s="202"/>
      <c r="AL1006" s="202"/>
      <c r="AM1006" s="202"/>
      <c r="AN1006" s="202"/>
      <c r="AO1006" s="202"/>
      <c r="AP1006" s="202"/>
      <c r="AQ1006" s="202"/>
      <c r="AR1006" s="202"/>
      <c r="AS1006" s="202"/>
      <c r="AT1006" s="202"/>
      <c r="AU1006" s="202"/>
      <c r="AV1006" s="202"/>
      <c r="AW1006" s="202"/>
      <c r="AX1006" s="202"/>
      <c r="AY1006" s="202"/>
      <c r="AZ1006" s="202"/>
      <c r="BA1006" s="202"/>
      <c r="BB1006" s="202"/>
      <c r="BC1006" s="202"/>
    </row>
    <row r="1007" spans="18:55" ht="14.25" customHeight="1">
      <c r="R1007" s="202"/>
      <c r="S1007" s="202"/>
      <c r="T1007" s="202"/>
      <c r="U1007" s="202"/>
      <c r="V1007" s="202"/>
      <c r="W1007" s="202"/>
      <c r="X1007" s="202"/>
      <c r="Y1007" s="202"/>
      <c r="Z1007" s="202"/>
      <c r="AA1007" s="202"/>
      <c r="AB1007" s="202"/>
      <c r="AC1007" s="202"/>
      <c r="AD1007" s="202"/>
      <c r="AE1007" s="202"/>
      <c r="AF1007" s="202"/>
      <c r="AG1007" s="202"/>
      <c r="AH1007" s="202"/>
      <c r="AI1007" s="202"/>
      <c r="AJ1007" s="202"/>
      <c r="AK1007" s="202"/>
      <c r="AL1007" s="202"/>
      <c r="AM1007" s="202"/>
      <c r="AN1007" s="202"/>
      <c r="AO1007" s="202"/>
      <c r="AP1007" s="202"/>
      <c r="AQ1007" s="202"/>
      <c r="AR1007" s="202"/>
      <c r="AS1007" s="202"/>
      <c r="AT1007" s="202"/>
      <c r="AU1007" s="202"/>
      <c r="AV1007" s="202"/>
      <c r="AW1007" s="202"/>
      <c r="AX1007" s="202"/>
      <c r="AY1007" s="202"/>
      <c r="AZ1007" s="202"/>
      <c r="BA1007" s="202"/>
      <c r="BB1007" s="202"/>
      <c r="BC1007" s="202"/>
    </row>
    <row r="1008" spans="18:55" ht="14.25" customHeight="1">
      <c r="R1008" s="202"/>
      <c r="S1008" s="202"/>
      <c r="T1008" s="202"/>
      <c r="U1008" s="202"/>
      <c r="V1008" s="202"/>
      <c r="W1008" s="202"/>
      <c r="X1008" s="202"/>
      <c r="Y1008" s="202"/>
      <c r="Z1008" s="202"/>
      <c r="AA1008" s="202"/>
      <c r="AB1008" s="202"/>
      <c r="AC1008" s="202"/>
      <c r="AD1008" s="202"/>
      <c r="AE1008" s="202"/>
      <c r="AF1008" s="202"/>
      <c r="AG1008" s="202"/>
      <c r="AH1008" s="202"/>
      <c r="AI1008" s="202"/>
      <c r="AJ1008" s="202"/>
      <c r="AK1008" s="202"/>
      <c r="AL1008" s="202"/>
      <c r="AM1008" s="202"/>
      <c r="AN1008" s="202"/>
      <c r="AO1008" s="202"/>
      <c r="AP1008" s="202"/>
      <c r="AQ1008" s="202"/>
      <c r="AR1008" s="202"/>
      <c r="AS1008" s="202"/>
      <c r="AT1008" s="202"/>
      <c r="AU1008" s="202"/>
      <c r="AV1008" s="202"/>
      <c r="AW1008" s="202"/>
      <c r="AX1008" s="202"/>
      <c r="AY1008" s="202"/>
      <c r="AZ1008" s="202"/>
      <c r="BA1008" s="202"/>
      <c r="BB1008" s="202"/>
      <c r="BC1008" s="202"/>
    </row>
    <row r="1009" spans="18:55" ht="14.25" customHeight="1">
      <c r="R1009" s="202"/>
      <c r="S1009" s="202"/>
      <c r="T1009" s="202"/>
      <c r="U1009" s="202"/>
      <c r="V1009" s="202"/>
      <c r="W1009" s="202"/>
      <c r="X1009" s="202"/>
      <c r="Y1009" s="202"/>
      <c r="Z1009" s="202"/>
      <c r="AA1009" s="202"/>
      <c r="AB1009" s="202"/>
      <c r="AC1009" s="202"/>
      <c r="AD1009" s="202"/>
      <c r="AE1009" s="202"/>
      <c r="AF1009" s="202"/>
      <c r="AG1009" s="202"/>
      <c r="AH1009" s="202"/>
      <c r="AI1009" s="202"/>
      <c r="AJ1009" s="202"/>
      <c r="AK1009" s="202"/>
      <c r="AL1009" s="202"/>
      <c r="AM1009" s="202"/>
      <c r="AN1009" s="202"/>
      <c r="AO1009" s="202"/>
      <c r="AP1009" s="202"/>
      <c r="AQ1009" s="202"/>
      <c r="AR1009" s="202"/>
      <c r="AS1009" s="202"/>
      <c r="AT1009" s="202"/>
      <c r="AU1009" s="202"/>
      <c r="AV1009" s="202"/>
      <c r="AW1009" s="202"/>
      <c r="AX1009" s="202"/>
      <c r="AY1009" s="202"/>
      <c r="AZ1009" s="202"/>
      <c r="BA1009" s="202"/>
      <c r="BB1009" s="202"/>
      <c r="BC1009" s="202"/>
    </row>
    <row r="1010" spans="18:55" ht="14.25" customHeight="1">
      <c r="R1010" s="202"/>
      <c r="S1010" s="202"/>
      <c r="T1010" s="202"/>
      <c r="U1010" s="202"/>
      <c r="V1010" s="202"/>
      <c r="W1010" s="202"/>
      <c r="X1010" s="202"/>
      <c r="Y1010" s="202"/>
      <c r="Z1010" s="202"/>
      <c r="AA1010" s="202"/>
      <c r="AB1010" s="202"/>
      <c r="AC1010" s="202"/>
      <c r="AD1010" s="202"/>
      <c r="AE1010" s="202"/>
      <c r="AF1010" s="202"/>
      <c r="AG1010" s="202"/>
      <c r="AH1010" s="202"/>
      <c r="AI1010" s="202"/>
      <c r="AJ1010" s="202"/>
      <c r="AK1010" s="202"/>
      <c r="AL1010" s="202"/>
      <c r="AM1010" s="202"/>
      <c r="AN1010" s="202"/>
      <c r="AO1010" s="202"/>
      <c r="AP1010" s="202"/>
      <c r="AQ1010" s="202"/>
      <c r="AR1010" s="202"/>
      <c r="AS1010" s="202"/>
      <c r="AT1010" s="202"/>
      <c r="AU1010" s="202"/>
      <c r="AV1010" s="202"/>
      <c r="AW1010" s="202"/>
      <c r="AX1010" s="202"/>
      <c r="AY1010" s="202"/>
      <c r="AZ1010" s="202"/>
      <c r="BA1010" s="202"/>
      <c r="BB1010" s="202"/>
      <c r="BC1010" s="202"/>
    </row>
    <row r="1011" spans="18:55" ht="14.25" customHeight="1">
      <c r="R1011" s="202"/>
      <c r="S1011" s="202"/>
      <c r="T1011" s="202"/>
      <c r="U1011" s="202"/>
      <c r="V1011" s="202"/>
      <c r="W1011" s="202"/>
      <c r="X1011" s="202"/>
      <c r="Y1011" s="202"/>
      <c r="Z1011" s="202"/>
      <c r="AA1011" s="202"/>
      <c r="AB1011" s="202"/>
      <c r="AC1011" s="202"/>
      <c r="AD1011" s="202"/>
      <c r="AE1011" s="202"/>
      <c r="AF1011" s="202"/>
      <c r="AG1011" s="202"/>
      <c r="AH1011" s="202"/>
      <c r="AI1011" s="202"/>
      <c r="AJ1011" s="202"/>
      <c r="AK1011" s="202"/>
      <c r="AL1011" s="202"/>
      <c r="AM1011" s="202"/>
      <c r="AN1011" s="202"/>
      <c r="AO1011" s="202"/>
      <c r="AP1011" s="202"/>
      <c r="AQ1011" s="202"/>
      <c r="AR1011" s="202"/>
      <c r="AS1011" s="202"/>
      <c r="AT1011" s="202"/>
      <c r="AU1011" s="202"/>
      <c r="AV1011" s="202"/>
      <c r="AW1011" s="202"/>
      <c r="AX1011" s="202"/>
      <c r="AY1011" s="202"/>
      <c r="AZ1011" s="202"/>
      <c r="BA1011" s="202"/>
      <c r="BB1011" s="202"/>
      <c r="BC1011" s="202"/>
    </row>
    <row r="1012" spans="18:55" ht="14.25" customHeight="1">
      <c r="R1012" s="202"/>
      <c r="S1012" s="202"/>
      <c r="T1012" s="202"/>
      <c r="U1012" s="202"/>
      <c r="V1012" s="202"/>
      <c r="W1012" s="202"/>
      <c r="X1012" s="202"/>
      <c r="Y1012" s="202"/>
      <c r="Z1012" s="202"/>
      <c r="AA1012" s="202"/>
      <c r="AB1012" s="202"/>
      <c r="AC1012" s="202"/>
      <c r="AD1012" s="202"/>
      <c r="AE1012" s="202"/>
      <c r="AF1012" s="202"/>
      <c r="AG1012" s="202"/>
      <c r="AH1012" s="202"/>
      <c r="AI1012" s="202"/>
      <c r="AJ1012" s="202"/>
      <c r="AK1012" s="202"/>
      <c r="AL1012" s="202"/>
      <c r="AM1012" s="202"/>
      <c r="AN1012" s="202"/>
      <c r="AO1012" s="202"/>
      <c r="AP1012" s="202"/>
      <c r="AQ1012" s="202"/>
      <c r="AR1012" s="202"/>
      <c r="AS1012" s="202"/>
      <c r="AT1012" s="202"/>
      <c r="AU1012" s="202"/>
      <c r="AV1012" s="202"/>
      <c r="AW1012" s="202"/>
      <c r="AX1012" s="202"/>
      <c r="AY1012" s="202"/>
      <c r="AZ1012" s="202"/>
      <c r="BA1012" s="202"/>
      <c r="BB1012" s="202"/>
      <c r="BC1012" s="202"/>
    </row>
    <row r="1013" spans="18:55" ht="14.25" customHeight="1">
      <c r="R1013" s="202"/>
      <c r="S1013" s="202"/>
      <c r="T1013" s="202"/>
      <c r="U1013" s="202"/>
      <c r="V1013" s="202"/>
      <c r="W1013" s="202"/>
      <c r="X1013" s="202"/>
      <c r="Y1013" s="202"/>
      <c r="Z1013" s="202"/>
      <c r="AA1013" s="202"/>
      <c r="AB1013" s="202"/>
      <c r="AC1013" s="202"/>
      <c r="AD1013" s="202"/>
      <c r="AE1013" s="202"/>
      <c r="AF1013" s="202"/>
      <c r="AG1013" s="202"/>
      <c r="AH1013" s="202"/>
      <c r="AI1013" s="202"/>
      <c r="AJ1013" s="202"/>
      <c r="AK1013" s="202"/>
      <c r="AL1013" s="202"/>
      <c r="AM1013" s="202"/>
      <c r="AN1013" s="202"/>
      <c r="AO1013" s="202"/>
      <c r="AP1013" s="202"/>
      <c r="AQ1013" s="202"/>
      <c r="AR1013" s="202"/>
      <c r="AS1013" s="202"/>
      <c r="AT1013" s="202"/>
      <c r="AU1013" s="202"/>
      <c r="AV1013" s="202"/>
      <c r="AW1013" s="202"/>
      <c r="AX1013" s="202"/>
      <c r="AY1013" s="202"/>
      <c r="AZ1013" s="202"/>
      <c r="BA1013" s="202"/>
      <c r="BB1013" s="202"/>
      <c r="BC1013" s="202"/>
    </row>
    <row r="1014" spans="18:55" ht="14.25" customHeight="1">
      <c r="R1014" s="202"/>
      <c r="S1014" s="202"/>
      <c r="T1014" s="202"/>
      <c r="U1014" s="202"/>
      <c r="V1014" s="202"/>
      <c r="W1014" s="202"/>
      <c r="X1014" s="202"/>
      <c r="Y1014" s="202"/>
      <c r="Z1014" s="202"/>
      <c r="AA1014" s="202"/>
      <c r="AB1014" s="202"/>
      <c r="AC1014" s="202"/>
      <c r="AD1014" s="202"/>
      <c r="AE1014" s="202"/>
      <c r="AF1014" s="202"/>
      <c r="AG1014" s="202"/>
      <c r="AH1014" s="202"/>
      <c r="AI1014" s="202"/>
      <c r="AJ1014" s="202"/>
      <c r="AK1014" s="202"/>
      <c r="AL1014" s="202"/>
      <c r="AM1014" s="202"/>
      <c r="AN1014" s="202"/>
      <c r="AO1014" s="202"/>
      <c r="AP1014" s="202"/>
      <c r="AQ1014" s="202"/>
      <c r="AR1014" s="202"/>
      <c r="AS1014" s="202"/>
      <c r="AT1014" s="202"/>
      <c r="AU1014" s="202"/>
      <c r="AV1014" s="202"/>
      <c r="AW1014" s="202"/>
      <c r="AX1014" s="202"/>
      <c r="AY1014" s="202"/>
      <c r="AZ1014" s="202"/>
      <c r="BA1014" s="202"/>
      <c r="BB1014" s="202"/>
      <c r="BC1014" s="202"/>
    </row>
    <row r="1015" spans="18:55" ht="14.25" customHeight="1">
      <c r="R1015" s="202"/>
      <c r="S1015" s="202"/>
      <c r="T1015" s="202"/>
      <c r="U1015" s="202"/>
      <c r="V1015" s="202"/>
      <c r="W1015" s="202"/>
      <c r="X1015" s="202"/>
      <c r="Y1015" s="202"/>
      <c r="Z1015" s="202"/>
      <c r="AA1015" s="202"/>
      <c r="AB1015" s="202"/>
      <c r="AC1015" s="202"/>
      <c r="AD1015" s="202"/>
      <c r="AE1015" s="202"/>
      <c r="AF1015" s="202"/>
      <c r="AG1015" s="202"/>
      <c r="AH1015" s="202"/>
      <c r="AI1015" s="202"/>
      <c r="AJ1015" s="202"/>
      <c r="AK1015" s="202"/>
      <c r="AL1015" s="202"/>
      <c r="AM1015" s="202"/>
      <c r="AN1015" s="202"/>
      <c r="AO1015" s="202"/>
      <c r="AP1015" s="202"/>
      <c r="AQ1015" s="202"/>
      <c r="AR1015" s="202"/>
      <c r="AS1015" s="202"/>
      <c r="AT1015" s="202"/>
      <c r="AU1015" s="202"/>
      <c r="AV1015" s="202"/>
      <c r="AW1015" s="202"/>
      <c r="AX1015" s="202"/>
      <c r="AY1015" s="202"/>
      <c r="AZ1015" s="202"/>
      <c r="BA1015" s="202"/>
      <c r="BB1015" s="202"/>
      <c r="BC1015" s="202"/>
    </row>
    <row r="1016" spans="18:55" ht="14.25" customHeight="1">
      <c r="R1016" s="202"/>
      <c r="S1016" s="202"/>
      <c r="T1016" s="202"/>
      <c r="U1016" s="202"/>
      <c r="V1016" s="202"/>
      <c r="W1016" s="202"/>
      <c r="X1016" s="202"/>
      <c r="Y1016" s="202"/>
      <c r="Z1016" s="202"/>
      <c r="AA1016" s="202"/>
      <c r="AB1016" s="202"/>
      <c r="AC1016" s="202"/>
      <c r="AD1016" s="202"/>
      <c r="AE1016" s="202"/>
      <c r="AF1016" s="202"/>
      <c r="AG1016" s="202"/>
      <c r="AH1016" s="202"/>
      <c r="AI1016" s="202"/>
      <c r="AJ1016" s="202"/>
      <c r="AK1016" s="202"/>
      <c r="AL1016" s="202"/>
      <c r="AM1016" s="202"/>
      <c r="AN1016" s="202"/>
      <c r="AO1016" s="202"/>
      <c r="AP1016" s="202"/>
      <c r="AQ1016" s="202"/>
      <c r="AR1016" s="202"/>
      <c r="AS1016" s="202"/>
      <c r="AT1016" s="202"/>
      <c r="AU1016" s="202"/>
      <c r="AV1016" s="202"/>
      <c r="AW1016" s="202"/>
      <c r="AX1016" s="202"/>
      <c r="AY1016" s="202"/>
      <c r="AZ1016" s="202"/>
      <c r="BA1016" s="202"/>
      <c r="BB1016" s="202"/>
      <c r="BC1016" s="202"/>
    </row>
    <row r="1017" spans="18:55" ht="14.25" customHeight="1">
      <c r="R1017" s="202"/>
      <c r="S1017" s="202"/>
      <c r="T1017" s="202"/>
      <c r="U1017" s="202"/>
      <c r="V1017" s="202"/>
      <c r="W1017" s="202"/>
      <c r="X1017" s="202"/>
      <c r="Y1017" s="202"/>
      <c r="Z1017" s="202"/>
      <c r="AA1017" s="202"/>
      <c r="AB1017" s="202"/>
      <c r="AC1017" s="202"/>
      <c r="AD1017" s="202"/>
      <c r="AE1017" s="202"/>
      <c r="AF1017" s="202"/>
      <c r="AG1017" s="202"/>
      <c r="AH1017" s="202"/>
      <c r="AI1017" s="202"/>
      <c r="AJ1017" s="202"/>
      <c r="AK1017" s="202"/>
      <c r="AL1017" s="202"/>
      <c r="AM1017" s="202"/>
      <c r="AN1017" s="202"/>
      <c r="AO1017" s="202"/>
      <c r="AP1017" s="202"/>
      <c r="AQ1017" s="202"/>
      <c r="AR1017" s="202"/>
      <c r="AS1017" s="202"/>
      <c r="AT1017" s="202"/>
      <c r="AU1017" s="202"/>
      <c r="AV1017" s="202"/>
      <c r="AW1017" s="202"/>
      <c r="AX1017" s="202"/>
      <c r="AY1017" s="202"/>
      <c r="AZ1017" s="202"/>
      <c r="BA1017" s="202"/>
      <c r="BB1017" s="202"/>
      <c r="BC1017" s="202"/>
    </row>
    <row r="1018" spans="18:55" ht="14.25" customHeight="1">
      <c r="R1018" s="202"/>
      <c r="S1018" s="202"/>
      <c r="T1018" s="202"/>
      <c r="U1018" s="202"/>
      <c r="V1018" s="202"/>
      <c r="W1018" s="202"/>
      <c r="X1018" s="202"/>
      <c r="Y1018" s="202"/>
      <c r="Z1018" s="202"/>
      <c r="AA1018" s="202"/>
      <c r="AB1018" s="202"/>
      <c r="AC1018" s="202"/>
      <c r="AD1018" s="202"/>
      <c r="AE1018" s="202"/>
      <c r="AF1018" s="202"/>
      <c r="AG1018" s="202"/>
      <c r="AH1018" s="202"/>
      <c r="AI1018" s="202"/>
      <c r="AJ1018" s="202"/>
      <c r="AK1018" s="202"/>
      <c r="AL1018" s="202"/>
      <c r="AM1018" s="202"/>
      <c r="AN1018" s="202"/>
      <c r="AO1018" s="202"/>
      <c r="AP1018" s="202"/>
      <c r="AQ1018" s="202"/>
      <c r="AR1018" s="202"/>
      <c r="AS1018" s="202"/>
      <c r="AT1018" s="202"/>
      <c r="AU1018" s="202"/>
      <c r="AV1018" s="202"/>
      <c r="AW1018" s="202"/>
      <c r="AX1018" s="202"/>
      <c r="AY1018" s="202"/>
      <c r="AZ1018" s="202"/>
      <c r="BA1018" s="202"/>
      <c r="BB1018" s="202"/>
      <c r="BC1018" s="202"/>
    </row>
    <row r="1019" spans="18:55" ht="14.25" customHeight="1">
      <c r="R1019" s="202"/>
      <c r="S1019" s="202"/>
      <c r="T1019" s="202"/>
      <c r="U1019" s="202"/>
      <c r="V1019" s="202"/>
      <c r="W1019" s="202"/>
      <c r="X1019" s="202"/>
      <c r="Y1019" s="202"/>
      <c r="Z1019" s="202"/>
      <c r="AA1019" s="202"/>
      <c r="AB1019" s="202"/>
      <c r="AC1019" s="202"/>
      <c r="AD1019" s="202"/>
      <c r="AE1019" s="202"/>
      <c r="AF1019" s="202"/>
      <c r="AG1019" s="202"/>
      <c r="AH1019" s="202"/>
      <c r="AI1019" s="202"/>
      <c r="AJ1019" s="202"/>
      <c r="AK1019" s="202"/>
      <c r="AL1019" s="202"/>
      <c r="AM1019" s="202"/>
      <c r="AN1019" s="202"/>
      <c r="AO1019" s="202"/>
      <c r="AP1019" s="202"/>
      <c r="AQ1019" s="202"/>
      <c r="AR1019" s="202"/>
      <c r="AS1019" s="202"/>
      <c r="AT1019" s="202"/>
      <c r="AU1019" s="202"/>
      <c r="AV1019" s="202"/>
      <c r="AW1019" s="202"/>
      <c r="AX1019" s="202"/>
      <c r="AY1019" s="202"/>
      <c r="AZ1019" s="202"/>
      <c r="BA1019" s="202"/>
      <c r="BB1019" s="202"/>
      <c r="BC1019" s="202"/>
    </row>
    <row r="1020" spans="18:55" ht="14.25" customHeight="1">
      <c r="R1020" s="202"/>
      <c r="S1020" s="202"/>
      <c r="T1020" s="202"/>
      <c r="U1020" s="202"/>
      <c r="V1020" s="202"/>
      <c r="W1020" s="202"/>
      <c r="X1020" s="202"/>
      <c r="Y1020" s="202"/>
      <c r="Z1020" s="202"/>
      <c r="AA1020" s="202"/>
      <c r="AB1020" s="202"/>
      <c r="AC1020" s="202"/>
      <c r="AD1020" s="202"/>
      <c r="AE1020" s="202"/>
      <c r="AF1020" s="202"/>
      <c r="AG1020" s="202"/>
      <c r="AH1020" s="202"/>
      <c r="AI1020" s="202"/>
      <c r="AJ1020" s="202"/>
      <c r="AK1020" s="202"/>
      <c r="AL1020" s="202"/>
      <c r="AM1020" s="202"/>
      <c r="AN1020" s="202"/>
      <c r="AO1020" s="202"/>
      <c r="AP1020" s="202"/>
      <c r="AQ1020" s="202"/>
      <c r="AR1020" s="202"/>
      <c r="AS1020" s="202"/>
      <c r="AT1020" s="202"/>
      <c r="AU1020" s="202"/>
      <c r="AV1020" s="202"/>
      <c r="AW1020" s="202"/>
      <c r="AX1020" s="202"/>
      <c r="AY1020" s="202"/>
      <c r="AZ1020" s="202"/>
      <c r="BA1020" s="202"/>
      <c r="BB1020" s="202"/>
      <c r="BC1020" s="202"/>
    </row>
    <row r="1021" spans="18:55" ht="14.25" customHeight="1">
      <c r="R1021" s="202"/>
      <c r="S1021" s="202"/>
      <c r="T1021" s="202"/>
      <c r="U1021" s="202"/>
      <c r="V1021" s="202"/>
      <c r="W1021" s="202"/>
      <c r="X1021" s="202"/>
      <c r="Y1021" s="202"/>
      <c r="Z1021" s="202"/>
      <c r="AA1021" s="202"/>
      <c r="AB1021" s="202"/>
      <c r="AC1021" s="202"/>
      <c r="AD1021" s="202"/>
      <c r="AE1021" s="202"/>
      <c r="AF1021" s="202"/>
      <c r="AG1021" s="202"/>
      <c r="AH1021" s="202"/>
      <c r="AI1021" s="202"/>
      <c r="AJ1021" s="202"/>
      <c r="AK1021" s="202"/>
      <c r="AL1021" s="202"/>
      <c r="AM1021" s="202"/>
      <c r="AN1021" s="202"/>
      <c r="AO1021" s="202"/>
      <c r="AP1021" s="202"/>
      <c r="AQ1021" s="202"/>
      <c r="AR1021" s="202"/>
      <c r="AS1021" s="202"/>
      <c r="AT1021" s="202"/>
      <c r="AU1021" s="202"/>
      <c r="AV1021" s="202"/>
      <c r="AW1021" s="202"/>
      <c r="AX1021" s="202"/>
      <c r="AY1021" s="202"/>
      <c r="AZ1021" s="202"/>
      <c r="BA1021" s="202"/>
      <c r="BB1021" s="202"/>
      <c r="BC1021" s="202"/>
    </row>
    <row r="1022" spans="18:55" ht="14.25" customHeight="1">
      <c r="R1022" s="202"/>
      <c r="S1022" s="202"/>
      <c r="T1022" s="202"/>
      <c r="U1022" s="202"/>
      <c r="V1022" s="202"/>
      <c r="W1022" s="202"/>
      <c r="X1022" s="202"/>
      <c r="Y1022" s="202"/>
      <c r="Z1022" s="202"/>
      <c r="AA1022" s="202"/>
      <c r="AB1022" s="202"/>
      <c r="AC1022" s="202"/>
      <c r="AD1022" s="202"/>
      <c r="AE1022" s="202"/>
      <c r="AF1022" s="202"/>
      <c r="AG1022" s="202"/>
      <c r="AH1022" s="202"/>
      <c r="AI1022" s="202"/>
      <c r="AJ1022" s="202"/>
      <c r="AK1022" s="202"/>
      <c r="AL1022" s="202"/>
      <c r="AM1022" s="202"/>
      <c r="AN1022" s="202"/>
      <c r="AO1022" s="202"/>
      <c r="AP1022" s="202"/>
      <c r="AQ1022" s="202"/>
      <c r="AR1022" s="202"/>
      <c r="AS1022" s="202"/>
      <c r="AT1022" s="202"/>
      <c r="AU1022" s="202"/>
      <c r="AV1022" s="202"/>
      <c r="AW1022" s="202"/>
      <c r="AX1022" s="202"/>
      <c r="AY1022" s="202"/>
      <c r="AZ1022" s="202"/>
      <c r="BA1022" s="202"/>
      <c r="BB1022" s="202"/>
      <c r="BC1022" s="202"/>
    </row>
    <row r="1023" spans="18:55" ht="14.25" customHeight="1">
      <c r="R1023" s="202"/>
      <c r="S1023" s="202"/>
      <c r="T1023" s="202"/>
      <c r="U1023" s="202"/>
      <c r="V1023" s="202"/>
      <c r="W1023" s="202"/>
      <c r="X1023" s="202"/>
      <c r="Y1023" s="202"/>
      <c r="Z1023" s="202"/>
      <c r="AA1023" s="202"/>
      <c r="AB1023" s="202"/>
      <c r="AC1023" s="202"/>
      <c r="AD1023" s="202"/>
      <c r="AE1023" s="202"/>
      <c r="AF1023" s="202"/>
      <c r="AG1023" s="202"/>
      <c r="AH1023" s="202"/>
      <c r="AI1023" s="202"/>
      <c r="AJ1023" s="202"/>
      <c r="AK1023" s="202"/>
      <c r="AL1023" s="202"/>
      <c r="AM1023" s="202"/>
      <c r="AN1023" s="202"/>
      <c r="AO1023" s="202"/>
      <c r="AP1023" s="202"/>
      <c r="AQ1023" s="202"/>
      <c r="AR1023" s="202"/>
      <c r="AS1023" s="202"/>
      <c r="AT1023" s="202"/>
      <c r="AU1023" s="202"/>
      <c r="AV1023" s="202"/>
      <c r="AW1023" s="202"/>
      <c r="AX1023" s="202"/>
      <c r="AY1023" s="202"/>
      <c r="AZ1023" s="202"/>
      <c r="BA1023" s="202"/>
      <c r="BB1023" s="202"/>
      <c r="BC1023" s="202"/>
    </row>
    <row r="1024" spans="18:55" ht="14.25" customHeight="1">
      <c r="R1024" s="202"/>
      <c r="S1024" s="202"/>
      <c r="T1024" s="202"/>
      <c r="U1024" s="202"/>
      <c r="V1024" s="202"/>
      <c r="W1024" s="202"/>
      <c r="X1024" s="202"/>
      <c r="Y1024" s="202"/>
      <c r="Z1024" s="202"/>
      <c r="AA1024" s="202"/>
      <c r="AB1024" s="202"/>
      <c r="AC1024" s="202"/>
      <c r="AD1024" s="202"/>
      <c r="AE1024" s="202"/>
      <c r="AF1024" s="202"/>
      <c r="AG1024" s="202"/>
      <c r="AH1024" s="202"/>
      <c r="AI1024" s="202"/>
      <c r="AJ1024" s="202"/>
      <c r="AK1024" s="202"/>
      <c r="AL1024" s="202"/>
      <c r="AM1024" s="202"/>
      <c r="AN1024" s="202"/>
      <c r="AO1024" s="202"/>
      <c r="AP1024" s="202"/>
      <c r="AQ1024" s="202"/>
      <c r="AR1024" s="202"/>
      <c r="AS1024" s="202"/>
      <c r="AT1024" s="202"/>
      <c r="AU1024" s="202"/>
      <c r="AV1024" s="202"/>
      <c r="AW1024" s="202"/>
      <c r="AX1024" s="202"/>
      <c r="AY1024" s="202"/>
      <c r="AZ1024" s="202"/>
      <c r="BA1024" s="202"/>
      <c r="BB1024" s="202"/>
      <c r="BC1024" s="202"/>
    </row>
    <row r="1025" spans="18:55" ht="14.25" customHeight="1">
      <c r="R1025" s="202"/>
      <c r="S1025" s="202"/>
      <c r="T1025" s="202"/>
      <c r="U1025" s="202"/>
      <c r="V1025" s="202"/>
      <c r="W1025" s="202"/>
      <c r="X1025" s="202"/>
      <c r="Y1025" s="202"/>
      <c r="Z1025" s="202"/>
      <c r="AA1025" s="202"/>
      <c r="AB1025" s="202"/>
      <c r="AC1025" s="202"/>
      <c r="AD1025" s="202"/>
      <c r="AE1025" s="202"/>
      <c r="AF1025" s="202"/>
      <c r="AG1025" s="202"/>
      <c r="AH1025" s="202"/>
      <c r="AI1025" s="202"/>
      <c r="AJ1025" s="202"/>
      <c r="AK1025" s="202"/>
      <c r="AL1025" s="202"/>
      <c r="AM1025" s="202"/>
      <c r="AN1025" s="202"/>
      <c r="AO1025" s="202"/>
      <c r="AP1025" s="202"/>
      <c r="AQ1025" s="202"/>
      <c r="AR1025" s="202"/>
      <c r="AS1025" s="202"/>
      <c r="AT1025" s="202"/>
      <c r="AU1025" s="202"/>
      <c r="AV1025" s="202"/>
      <c r="AW1025" s="202"/>
      <c r="AX1025" s="202"/>
      <c r="AY1025" s="202"/>
      <c r="AZ1025" s="202"/>
      <c r="BA1025" s="202"/>
      <c r="BB1025" s="202"/>
      <c r="BC1025" s="202"/>
    </row>
    <row r="1026" spans="18:55" ht="14.25" customHeight="1">
      <c r="R1026" s="202"/>
      <c r="S1026" s="202"/>
      <c r="T1026" s="202"/>
      <c r="U1026" s="202"/>
      <c r="V1026" s="202"/>
      <c r="W1026" s="202"/>
      <c r="X1026" s="202"/>
      <c r="Y1026" s="202"/>
      <c r="Z1026" s="202"/>
      <c r="AA1026" s="202"/>
      <c r="AB1026" s="202"/>
      <c r="AC1026" s="202"/>
      <c r="AD1026" s="202"/>
      <c r="AE1026" s="202"/>
      <c r="AF1026" s="202"/>
      <c r="AG1026" s="202"/>
      <c r="AH1026" s="202"/>
      <c r="AI1026" s="202"/>
      <c r="AJ1026" s="202"/>
      <c r="AK1026" s="202"/>
      <c r="AL1026" s="202"/>
      <c r="AM1026" s="202"/>
      <c r="AN1026" s="202"/>
      <c r="AO1026" s="202"/>
      <c r="AP1026" s="202"/>
      <c r="AQ1026" s="202"/>
      <c r="AR1026" s="202"/>
      <c r="AS1026" s="202"/>
      <c r="AT1026" s="202"/>
      <c r="AU1026" s="202"/>
      <c r="AV1026" s="202"/>
      <c r="AW1026" s="202"/>
      <c r="AX1026" s="202"/>
      <c r="AY1026" s="202"/>
      <c r="AZ1026" s="202"/>
      <c r="BA1026" s="202"/>
      <c r="BB1026" s="202"/>
      <c r="BC1026" s="202"/>
    </row>
    <row r="1027" spans="18:55" ht="14.25" customHeight="1">
      <c r="R1027" s="202"/>
      <c r="S1027" s="202"/>
      <c r="T1027" s="202"/>
      <c r="U1027" s="202"/>
      <c r="V1027" s="202"/>
      <c r="W1027" s="202"/>
      <c r="X1027" s="202"/>
      <c r="Y1027" s="202"/>
      <c r="Z1027" s="202"/>
      <c r="AA1027" s="202"/>
      <c r="AB1027" s="202"/>
      <c r="AC1027" s="202"/>
      <c r="AD1027" s="202"/>
      <c r="AE1027" s="202"/>
      <c r="AF1027" s="202"/>
      <c r="AG1027" s="202"/>
      <c r="AH1027" s="202"/>
      <c r="AI1027" s="202"/>
      <c r="AJ1027" s="202"/>
      <c r="AK1027" s="202"/>
      <c r="AL1027" s="202"/>
      <c r="AM1027" s="202"/>
      <c r="AN1027" s="202"/>
      <c r="AO1027" s="202"/>
      <c r="AP1027" s="202"/>
      <c r="AQ1027" s="202"/>
      <c r="AR1027" s="202"/>
      <c r="AS1027" s="202"/>
      <c r="AT1027" s="202"/>
      <c r="AU1027" s="202"/>
      <c r="AV1027" s="202"/>
      <c r="AW1027" s="202"/>
      <c r="AX1027" s="202"/>
      <c r="AY1027" s="202"/>
      <c r="AZ1027" s="202"/>
      <c r="BA1027" s="202"/>
      <c r="BB1027" s="202"/>
      <c r="BC1027" s="202"/>
    </row>
    <row r="1028" spans="18:55" ht="14.25" customHeight="1">
      <c r="R1028" s="202"/>
      <c r="S1028" s="202"/>
      <c r="T1028" s="202"/>
      <c r="U1028" s="202"/>
      <c r="V1028" s="202"/>
      <c r="W1028" s="202"/>
      <c r="X1028" s="202"/>
      <c r="Y1028" s="202"/>
      <c r="Z1028" s="202"/>
      <c r="AA1028" s="202"/>
      <c r="AB1028" s="202"/>
      <c r="AC1028" s="202"/>
      <c r="AD1028" s="202"/>
      <c r="AE1028" s="202"/>
      <c r="AF1028" s="202"/>
      <c r="AG1028" s="202"/>
      <c r="AH1028" s="202"/>
      <c r="AI1028" s="202"/>
      <c r="AJ1028" s="202"/>
      <c r="AK1028" s="202"/>
      <c r="AL1028" s="202"/>
      <c r="AM1028" s="202"/>
      <c r="AN1028" s="202"/>
      <c r="AO1028" s="202"/>
      <c r="AP1028" s="202"/>
      <c r="AQ1028" s="202"/>
      <c r="AR1028" s="202"/>
      <c r="AS1028" s="202"/>
      <c r="AT1028" s="202"/>
      <c r="AU1028" s="202"/>
      <c r="AV1028" s="202"/>
      <c r="AW1028" s="202"/>
      <c r="AX1028" s="202"/>
      <c r="AY1028" s="202"/>
      <c r="AZ1028" s="202"/>
      <c r="BA1028" s="202"/>
      <c r="BB1028" s="202"/>
      <c r="BC1028" s="202"/>
    </row>
    <row r="1029" spans="18:55" ht="14.25" customHeight="1">
      <c r="R1029" s="202"/>
      <c r="S1029" s="202"/>
      <c r="T1029" s="202"/>
      <c r="U1029" s="202"/>
      <c r="V1029" s="202"/>
      <c r="W1029" s="202"/>
      <c r="X1029" s="202"/>
      <c r="Y1029" s="202"/>
      <c r="Z1029" s="202"/>
      <c r="AA1029" s="202"/>
      <c r="AB1029" s="202"/>
      <c r="AC1029" s="202"/>
      <c r="AD1029" s="202"/>
      <c r="AE1029" s="202"/>
      <c r="AF1029" s="202"/>
      <c r="AG1029" s="202"/>
      <c r="AH1029" s="202"/>
      <c r="AI1029" s="202"/>
      <c r="AJ1029" s="202"/>
      <c r="AK1029" s="202"/>
      <c r="AL1029" s="202"/>
      <c r="AM1029" s="202"/>
      <c r="AN1029" s="202"/>
      <c r="AO1029" s="202"/>
      <c r="AP1029" s="202"/>
      <c r="AQ1029" s="202"/>
      <c r="AR1029" s="202"/>
      <c r="AS1029" s="202"/>
      <c r="AT1029" s="202"/>
      <c r="AU1029" s="202"/>
      <c r="AV1029" s="202"/>
      <c r="AW1029" s="202"/>
      <c r="AX1029" s="202"/>
      <c r="AY1029" s="202"/>
      <c r="AZ1029" s="202"/>
      <c r="BA1029" s="202"/>
      <c r="BB1029" s="202"/>
      <c r="BC1029" s="202"/>
    </row>
    <row r="1030" spans="18:55" ht="14.25" customHeight="1">
      <c r="R1030" s="202"/>
      <c r="S1030" s="202"/>
      <c r="T1030" s="202"/>
      <c r="U1030" s="202"/>
      <c r="V1030" s="202"/>
      <c r="W1030" s="202"/>
      <c r="X1030" s="202"/>
      <c r="Y1030" s="202"/>
      <c r="Z1030" s="202"/>
      <c r="AA1030" s="202"/>
      <c r="AB1030" s="202"/>
      <c r="AC1030" s="202"/>
      <c r="AD1030" s="202"/>
      <c r="AE1030" s="202"/>
      <c r="AF1030" s="202"/>
      <c r="AG1030" s="202"/>
      <c r="AH1030" s="202"/>
      <c r="AI1030" s="202"/>
      <c r="AJ1030" s="202"/>
      <c r="AK1030" s="202"/>
      <c r="AL1030" s="202"/>
      <c r="AM1030" s="202"/>
      <c r="AN1030" s="202"/>
      <c r="AO1030" s="202"/>
      <c r="AP1030" s="202"/>
      <c r="AQ1030" s="202"/>
      <c r="AR1030" s="202"/>
      <c r="AS1030" s="202"/>
      <c r="AT1030" s="202"/>
      <c r="AU1030" s="202"/>
      <c r="AV1030" s="202"/>
      <c r="AW1030" s="202"/>
      <c r="AX1030" s="202"/>
      <c r="AY1030" s="202"/>
      <c r="AZ1030" s="202"/>
      <c r="BA1030" s="202"/>
      <c r="BB1030" s="202"/>
      <c r="BC1030" s="202"/>
    </row>
    <row r="1031" spans="18:55" ht="14.25" customHeight="1">
      <c r="R1031" s="202"/>
      <c r="S1031" s="202"/>
      <c r="T1031" s="202"/>
      <c r="U1031" s="202"/>
      <c r="V1031" s="202"/>
      <c r="W1031" s="202"/>
      <c r="X1031" s="202"/>
      <c r="Y1031" s="202"/>
      <c r="Z1031" s="202"/>
      <c r="AA1031" s="202"/>
      <c r="AB1031" s="202"/>
      <c r="AC1031" s="202"/>
      <c r="AD1031" s="202"/>
      <c r="AE1031" s="202"/>
      <c r="AF1031" s="202"/>
      <c r="AG1031" s="202"/>
      <c r="AH1031" s="202"/>
      <c r="AI1031" s="202"/>
      <c r="AJ1031" s="202"/>
      <c r="AK1031" s="202"/>
      <c r="AL1031" s="202"/>
      <c r="AM1031" s="202"/>
      <c r="AN1031" s="202"/>
      <c r="AO1031" s="202"/>
      <c r="AP1031" s="202"/>
      <c r="AQ1031" s="202"/>
      <c r="AR1031" s="202"/>
      <c r="AS1031" s="202"/>
      <c r="AT1031" s="202"/>
      <c r="AU1031" s="202"/>
      <c r="AV1031" s="202"/>
      <c r="AW1031" s="202"/>
      <c r="AX1031" s="202"/>
      <c r="AY1031" s="202"/>
      <c r="AZ1031" s="202"/>
      <c r="BA1031" s="202"/>
      <c r="BB1031" s="202"/>
      <c r="BC1031" s="202"/>
    </row>
    <row r="1032" spans="18:55" ht="14.25" customHeight="1">
      <c r="R1032" s="202"/>
      <c r="S1032" s="202"/>
      <c r="T1032" s="202"/>
      <c r="U1032" s="202"/>
      <c r="V1032" s="202"/>
      <c r="W1032" s="202"/>
      <c r="X1032" s="202"/>
      <c r="Y1032" s="202"/>
      <c r="Z1032" s="202"/>
      <c r="AA1032" s="202"/>
      <c r="AB1032" s="202"/>
      <c r="AC1032" s="202"/>
      <c r="AD1032" s="202"/>
      <c r="AE1032" s="202"/>
      <c r="AF1032" s="202"/>
      <c r="AG1032" s="202"/>
      <c r="AH1032" s="202"/>
      <c r="AI1032" s="202"/>
      <c r="AJ1032" s="202"/>
      <c r="AK1032" s="202"/>
      <c r="AL1032" s="202"/>
      <c r="AM1032" s="202"/>
      <c r="AN1032" s="202"/>
      <c r="AO1032" s="202"/>
      <c r="AP1032" s="202"/>
      <c r="AQ1032" s="202"/>
      <c r="AR1032" s="202"/>
      <c r="AS1032" s="202"/>
      <c r="AT1032" s="202"/>
      <c r="AU1032" s="202"/>
      <c r="AV1032" s="202"/>
      <c r="AW1032" s="202"/>
      <c r="AX1032" s="202"/>
      <c r="AY1032" s="202"/>
      <c r="AZ1032" s="202"/>
      <c r="BA1032" s="202"/>
      <c r="BB1032" s="202"/>
      <c r="BC1032" s="202"/>
    </row>
    <row r="1033" spans="18:55" ht="14.25" customHeight="1">
      <c r="R1033" s="202"/>
      <c r="S1033" s="202"/>
      <c r="T1033" s="202"/>
      <c r="U1033" s="202"/>
      <c r="V1033" s="202"/>
      <c r="W1033" s="202"/>
      <c r="X1033" s="202"/>
      <c r="Y1033" s="202"/>
      <c r="Z1033" s="202"/>
      <c r="AA1033" s="202"/>
      <c r="AB1033" s="202"/>
      <c r="AC1033" s="202"/>
      <c r="AD1033" s="202"/>
      <c r="AE1033" s="202"/>
      <c r="AF1033" s="202"/>
      <c r="AG1033" s="202"/>
      <c r="AH1033" s="202"/>
      <c r="AI1033" s="202"/>
      <c r="AJ1033" s="202"/>
      <c r="AK1033" s="202"/>
      <c r="AL1033" s="202"/>
      <c r="AM1033" s="202"/>
      <c r="AN1033" s="202"/>
      <c r="AO1033" s="202"/>
      <c r="AP1033" s="202"/>
      <c r="AQ1033" s="202"/>
      <c r="AR1033" s="202"/>
      <c r="AS1033" s="202"/>
      <c r="AT1033" s="202"/>
      <c r="AU1033" s="202"/>
      <c r="AV1033" s="202"/>
      <c r="AW1033" s="202"/>
      <c r="AX1033" s="202"/>
      <c r="AY1033" s="202"/>
      <c r="AZ1033" s="202"/>
      <c r="BA1033" s="202"/>
      <c r="BB1033" s="202"/>
      <c r="BC1033" s="202"/>
    </row>
    <row r="1034" spans="18:55" ht="14.25" customHeight="1">
      <c r="R1034" s="202"/>
      <c r="S1034" s="202"/>
      <c r="T1034" s="202"/>
      <c r="U1034" s="202"/>
      <c r="V1034" s="202"/>
      <c r="W1034" s="202"/>
      <c r="X1034" s="202"/>
      <c r="Y1034" s="202"/>
      <c r="Z1034" s="202"/>
      <c r="AA1034" s="202"/>
      <c r="AB1034" s="202"/>
      <c r="AC1034" s="202"/>
      <c r="AD1034" s="202"/>
      <c r="AE1034" s="202"/>
      <c r="AF1034" s="202"/>
      <c r="AG1034" s="202"/>
      <c r="AH1034" s="202"/>
      <c r="AI1034" s="202"/>
      <c r="AJ1034" s="202"/>
      <c r="AK1034" s="202"/>
      <c r="AL1034" s="202"/>
      <c r="AM1034" s="202"/>
      <c r="AN1034" s="202"/>
      <c r="AO1034" s="202"/>
      <c r="AP1034" s="202"/>
      <c r="AQ1034" s="202"/>
      <c r="AR1034" s="202"/>
      <c r="AS1034" s="202"/>
      <c r="AT1034" s="202"/>
      <c r="AU1034" s="202"/>
      <c r="AV1034" s="202"/>
      <c r="AW1034" s="202"/>
      <c r="AX1034" s="202"/>
      <c r="AY1034" s="202"/>
      <c r="AZ1034" s="202"/>
      <c r="BA1034" s="202"/>
      <c r="BB1034" s="202"/>
      <c r="BC1034" s="202"/>
    </row>
    <row r="1035" spans="18:55" ht="14.25" customHeight="1">
      <c r="R1035" s="202"/>
      <c r="S1035" s="202"/>
      <c r="T1035" s="202"/>
      <c r="U1035" s="202"/>
      <c r="V1035" s="202"/>
      <c r="W1035" s="202"/>
      <c r="X1035" s="202"/>
      <c r="Y1035" s="202"/>
      <c r="Z1035" s="202"/>
      <c r="AA1035" s="202"/>
      <c r="AB1035" s="202"/>
      <c r="AC1035" s="202"/>
      <c r="AD1035" s="202"/>
      <c r="AE1035" s="202"/>
      <c r="AF1035" s="202"/>
      <c r="AG1035" s="202"/>
      <c r="AH1035" s="202"/>
      <c r="AI1035" s="202"/>
      <c r="AJ1035" s="202"/>
      <c r="AK1035" s="202"/>
      <c r="AL1035" s="202"/>
      <c r="AM1035" s="202"/>
      <c r="AN1035" s="202"/>
      <c r="AO1035" s="202"/>
      <c r="AP1035" s="202"/>
      <c r="AQ1035" s="202"/>
      <c r="AR1035" s="202"/>
      <c r="AS1035" s="202"/>
      <c r="AT1035" s="202"/>
      <c r="AU1035" s="202"/>
      <c r="AV1035" s="202"/>
      <c r="AW1035" s="202"/>
      <c r="AX1035" s="202"/>
      <c r="AY1035" s="202"/>
      <c r="AZ1035" s="202"/>
      <c r="BA1035" s="202"/>
      <c r="BB1035" s="202"/>
      <c r="BC1035" s="202"/>
    </row>
    <row r="1036" spans="18:55" ht="14.25" customHeight="1">
      <c r="R1036" s="202"/>
      <c r="S1036" s="202"/>
      <c r="T1036" s="202"/>
      <c r="U1036" s="202"/>
      <c r="V1036" s="202"/>
      <c r="W1036" s="202"/>
      <c r="X1036" s="202"/>
      <c r="Y1036" s="202"/>
      <c r="Z1036" s="202"/>
      <c r="AA1036" s="202"/>
      <c r="AB1036" s="202"/>
      <c r="AC1036" s="202"/>
      <c r="AD1036" s="202"/>
      <c r="AE1036" s="202"/>
      <c r="AF1036" s="202"/>
      <c r="AG1036" s="202"/>
      <c r="AH1036" s="202"/>
      <c r="AI1036" s="202"/>
      <c r="AJ1036" s="202"/>
      <c r="AK1036" s="202"/>
      <c r="AL1036" s="202"/>
      <c r="AM1036" s="202"/>
      <c r="AN1036" s="202"/>
      <c r="AO1036" s="202"/>
      <c r="AP1036" s="202"/>
      <c r="AQ1036" s="202"/>
      <c r="AR1036" s="202"/>
      <c r="AS1036" s="202"/>
      <c r="AT1036" s="202"/>
      <c r="AU1036" s="202"/>
      <c r="AV1036" s="202"/>
      <c r="AW1036" s="202"/>
      <c r="AX1036" s="202"/>
      <c r="AY1036" s="202"/>
      <c r="AZ1036" s="202"/>
      <c r="BA1036" s="202"/>
      <c r="BB1036" s="202"/>
      <c r="BC1036" s="202"/>
    </row>
    <row r="1037" spans="18:55" ht="14.25" customHeight="1">
      <c r="R1037" s="202"/>
      <c r="S1037" s="202"/>
      <c r="T1037" s="202"/>
      <c r="U1037" s="202"/>
      <c r="V1037" s="202"/>
      <c r="W1037" s="202"/>
      <c r="X1037" s="202"/>
      <c r="Y1037" s="202"/>
      <c r="Z1037" s="202"/>
      <c r="AA1037" s="202"/>
      <c r="AB1037" s="202"/>
      <c r="AC1037" s="202"/>
      <c r="AD1037" s="202"/>
      <c r="AE1037" s="202"/>
      <c r="AF1037" s="202"/>
      <c r="AG1037" s="202"/>
      <c r="AH1037" s="202"/>
      <c r="AI1037" s="202"/>
      <c r="AJ1037" s="202"/>
      <c r="AK1037" s="202"/>
      <c r="AL1037" s="202"/>
      <c r="AM1037" s="202"/>
      <c r="AN1037" s="202"/>
      <c r="AO1037" s="202"/>
      <c r="AP1037" s="202"/>
      <c r="AQ1037" s="202"/>
      <c r="AR1037" s="202"/>
      <c r="AS1037" s="202"/>
      <c r="AT1037" s="202"/>
      <c r="AU1037" s="202"/>
      <c r="AV1037" s="202"/>
      <c r="AW1037" s="202"/>
      <c r="AX1037" s="202"/>
      <c r="AY1037" s="202"/>
      <c r="AZ1037" s="202"/>
      <c r="BA1037" s="202"/>
      <c r="BB1037" s="202"/>
      <c r="BC1037" s="202"/>
    </row>
    <row r="1038" spans="18:55" ht="14.25" customHeight="1">
      <c r="R1038" s="202"/>
      <c r="S1038" s="202"/>
      <c r="T1038" s="202"/>
      <c r="U1038" s="202"/>
      <c r="V1038" s="202"/>
      <c r="W1038" s="202"/>
      <c r="X1038" s="202"/>
      <c r="Y1038" s="202"/>
      <c r="Z1038" s="202"/>
      <c r="AA1038" s="202"/>
      <c r="AB1038" s="202"/>
      <c r="AC1038" s="202"/>
      <c r="AD1038" s="202"/>
      <c r="AE1038" s="202"/>
      <c r="AF1038" s="202"/>
      <c r="AG1038" s="202"/>
      <c r="AH1038" s="202"/>
      <c r="AI1038" s="202"/>
      <c r="AJ1038" s="202"/>
      <c r="AK1038" s="202"/>
      <c r="AL1038" s="202"/>
      <c r="AM1038" s="202"/>
      <c r="AN1038" s="202"/>
      <c r="AO1038" s="202"/>
      <c r="AP1038" s="202"/>
      <c r="AQ1038" s="202"/>
      <c r="AR1038" s="202"/>
      <c r="AS1038" s="202"/>
      <c r="AT1038" s="202"/>
      <c r="AU1038" s="202"/>
      <c r="AV1038" s="202"/>
      <c r="AW1038" s="202"/>
      <c r="AX1038" s="202"/>
      <c r="AY1038" s="202"/>
      <c r="AZ1038" s="202"/>
      <c r="BA1038" s="202"/>
      <c r="BB1038" s="202"/>
      <c r="BC1038" s="202"/>
    </row>
    <row r="1039" spans="18:55" ht="14.25" customHeight="1">
      <c r="R1039" s="202"/>
      <c r="S1039" s="202"/>
      <c r="T1039" s="202"/>
      <c r="U1039" s="202"/>
      <c r="V1039" s="202"/>
      <c r="W1039" s="202"/>
      <c r="X1039" s="202"/>
      <c r="Y1039" s="202"/>
      <c r="Z1039" s="202"/>
      <c r="AA1039" s="202"/>
      <c r="AB1039" s="202"/>
      <c r="AC1039" s="202"/>
      <c r="AD1039" s="202"/>
      <c r="AE1039" s="202"/>
      <c r="AF1039" s="202"/>
      <c r="AG1039" s="202"/>
      <c r="AH1039" s="202"/>
      <c r="AI1039" s="202"/>
      <c r="AJ1039" s="202"/>
      <c r="AK1039" s="202"/>
      <c r="AL1039" s="202"/>
      <c r="AM1039" s="202"/>
      <c r="AN1039" s="202"/>
      <c r="AO1039" s="202"/>
      <c r="AP1039" s="202"/>
      <c r="AQ1039" s="202"/>
      <c r="AR1039" s="202"/>
      <c r="AS1039" s="202"/>
      <c r="AT1039" s="202"/>
      <c r="AU1039" s="202"/>
      <c r="AV1039" s="202"/>
      <c r="AW1039" s="202"/>
      <c r="AX1039" s="202"/>
      <c r="AY1039" s="202"/>
      <c r="AZ1039" s="202"/>
      <c r="BA1039" s="202"/>
      <c r="BB1039" s="202"/>
      <c r="BC1039" s="202"/>
    </row>
    <row r="1040" spans="18:55" ht="14.25" customHeight="1">
      <c r="R1040" s="202"/>
      <c r="S1040" s="202"/>
      <c r="T1040" s="202"/>
      <c r="U1040" s="202"/>
      <c r="V1040" s="202"/>
      <c r="W1040" s="202"/>
      <c r="X1040" s="202"/>
      <c r="Y1040" s="202"/>
      <c r="Z1040" s="202"/>
      <c r="AA1040" s="202"/>
      <c r="AB1040" s="202"/>
      <c r="AC1040" s="202"/>
      <c r="AD1040" s="202"/>
      <c r="AE1040" s="202"/>
      <c r="AF1040" s="202"/>
      <c r="AG1040" s="202"/>
      <c r="AH1040" s="202"/>
      <c r="AI1040" s="202"/>
      <c r="AJ1040" s="202"/>
      <c r="AK1040" s="202"/>
      <c r="AL1040" s="202"/>
      <c r="AM1040" s="202"/>
      <c r="AN1040" s="202"/>
      <c r="AO1040" s="202"/>
      <c r="AP1040" s="202"/>
      <c r="AQ1040" s="202"/>
      <c r="AR1040" s="202"/>
      <c r="AS1040" s="202"/>
      <c r="AT1040" s="202"/>
      <c r="AU1040" s="202"/>
      <c r="AV1040" s="202"/>
      <c r="AW1040" s="202"/>
      <c r="AX1040" s="202"/>
      <c r="AY1040" s="202"/>
      <c r="AZ1040" s="202"/>
      <c r="BA1040" s="202"/>
      <c r="BB1040" s="202"/>
      <c r="BC1040" s="202"/>
    </row>
    <row r="1041" spans="18:55" ht="14.25" customHeight="1">
      <c r="R1041" s="202"/>
      <c r="S1041" s="202"/>
      <c r="T1041" s="202"/>
      <c r="U1041" s="202"/>
      <c r="V1041" s="202"/>
      <c r="W1041" s="202"/>
      <c r="X1041" s="202"/>
      <c r="Y1041" s="202"/>
      <c r="Z1041" s="202"/>
      <c r="AA1041" s="202"/>
      <c r="AB1041" s="202"/>
      <c r="AC1041" s="202"/>
      <c r="AD1041" s="202"/>
      <c r="AE1041" s="202"/>
      <c r="AF1041" s="202"/>
      <c r="AG1041" s="202"/>
      <c r="AH1041" s="202"/>
      <c r="AI1041" s="202"/>
      <c r="AJ1041" s="202"/>
      <c r="AK1041" s="202"/>
      <c r="AL1041" s="202"/>
      <c r="AM1041" s="202"/>
      <c r="AN1041" s="202"/>
      <c r="AO1041" s="202"/>
      <c r="AP1041" s="202"/>
      <c r="AQ1041" s="202"/>
      <c r="AR1041" s="202"/>
      <c r="AS1041" s="202"/>
      <c r="AT1041" s="202"/>
      <c r="AU1041" s="202"/>
      <c r="AV1041" s="202"/>
      <c r="AW1041" s="202"/>
      <c r="AX1041" s="202"/>
      <c r="AY1041" s="202"/>
      <c r="AZ1041" s="202"/>
      <c r="BA1041" s="202"/>
      <c r="BB1041" s="202"/>
      <c r="BC1041" s="202"/>
    </row>
    <row r="1042" spans="18:55" ht="14.25" customHeight="1">
      <c r="R1042" s="202"/>
      <c r="S1042" s="202"/>
      <c r="T1042" s="202"/>
      <c r="U1042" s="202"/>
      <c r="V1042" s="202"/>
      <c r="W1042" s="202"/>
      <c r="X1042" s="202"/>
      <c r="Y1042" s="202"/>
      <c r="Z1042" s="202"/>
      <c r="AA1042" s="202"/>
      <c r="AB1042" s="202"/>
      <c r="AC1042" s="202"/>
      <c r="AD1042" s="202"/>
      <c r="AE1042" s="202"/>
      <c r="AF1042" s="202"/>
      <c r="AG1042" s="202"/>
      <c r="AH1042" s="202"/>
      <c r="AI1042" s="202"/>
      <c r="AJ1042" s="202"/>
      <c r="AK1042" s="202"/>
      <c r="AL1042" s="202"/>
      <c r="AM1042" s="202"/>
      <c r="AN1042" s="202"/>
      <c r="AO1042" s="202"/>
      <c r="AP1042" s="202"/>
      <c r="AQ1042" s="202"/>
      <c r="AR1042" s="202"/>
      <c r="AS1042" s="202"/>
      <c r="AT1042" s="202"/>
      <c r="AU1042" s="202"/>
      <c r="AV1042" s="202"/>
      <c r="AW1042" s="202"/>
      <c r="AX1042" s="202"/>
      <c r="AY1042" s="202"/>
      <c r="AZ1042" s="202"/>
      <c r="BA1042" s="202"/>
      <c r="BB1042" s="202"/>
      <c r="BC1042" s="202"/>
    </row>
    <row r="1043" spans="18:55" ht="14.25" customHeight="1">
      <c r="R1043" s="202"/>
      <c r="S1043" s="202"/>
      <c r="T1043" s="202"/>
      <c r="U1043" s="202"/>
      <c r="V1043" s="202"/>
      <c r="W1043" s="202"/>
      <c r="X1043" s="202"/>
      <c r="Y1043" s="202"/>
      <c r="Z1043" s="202"/>
      <c r="AA1043" s="202"/>
      <c r="AB1043" s="202"/>
      <c r="AC1043" s="202"/>
      <c r="AD1043" s="202"/>
      <c r="AE1043" s="202"/>
      <c r="AF1043" s="202"/>
      <c r="AG1043" s="202"/>
      <c r="AH1043" s="202"/>
      <c r="AI1043" s="202"/>
      <c r="AJ1043" s="202"/>
      <c r="AK1043" s="202"/>
      <c r="AL1043" s="202"/>
      <c r="AM1043" s="202"/>
      <c r="AN1043" s="202"/>
      <c r="AO1043" s="202"/>
      <c r="AP1043" s="202"/>
      <c r="AQ1043" s="202"/>
      <c r="AR1043" s="202"/>
      <c r="AS1043" s="202"/>
      <c r="AT1043" s="202"/>
      <c r="AU1043" s="202"/>
      <c r="AV1043" s="202"/>
      <c r="AW1043" s="202"/>
      <c r="AX1043" s="202"/>
      <c r="AY1043" s="202"/>
      <c r="AZ1043" s="202"/>
      <c r="BA1043" s="202"/>
      <c r="BB1043" s="202"/>
      <c r="BC1043" s="202"/>
    </row>
    <row r="1044" spans="18:55" ht="14.25" customHeight="1">
      <c r="R1044" s="202"/>
      <c r="S1044" s="202"/>
      <c r="T1044" s="202"/>
      <c r="U1044" s="202"/>
      <c r="V1044" s="202"/>
      <c r="W1044" s="202"/>
      <c r="X1044" s="202"/>
      <c r="Y1044" s="202"/>
      <c r="Z1044" s="202"/>
      <c r="AA1044" s="202"/>
      <c r="AB1044" s="202"/>
      <c r="AC1044" s="202"/>
      <c r="AD1044" s="202"/>
      <c r="AE1044" s="202"/>
      <c r="AF1044" s="202"/>
      <c r="AG1044" s="202"/>
      <c r="AH1044" s="202"/>
      <c r="AI1044" s="202"/>
      <c r="AJ1044" s="202"/>
      <c r="AK1044" s="202"/>
      <c r="AL1044" s="202"/>
      <c r="AM1044" s="202"/>
      <c r="AN1044" s="202"/>
      <c r="AO1044" s="202"/>
      <c r="AP1044" s="202"/>
      <c r="AQ1044" s="202"/>
      <c r="AR1044" s="202"/>
      <c r="AS1044" s="202"/>
      <c r="AT1044" s="202"/>
      <c r="AU1044" s="202"/>
      <c r="AV1044" s="202"/>
      <c r="AW1044" s="202"/>
      <c r="AX1044" s="202"/>
      <c r="AY1044" s="202"/>
      <c r="AZ1044" s="202"/>
      <c r="BA1044" s="202"/>
      <c r="BB1044" s="202"/>
      <c r="BC1044" s="202"/>
    </row>
    <row r="1045" spans="18:55" ht="14.25" customHeight="1">
      <c r="R1045" s="202"/>
      <c r="S1045" s="202"/>
      <c r="T1045" s="202"/>
      <c r="U1045" s="202"/>
      <c r="V1045" s="202"/>
      <c r="W1045" s="202"/>
      <c r="X1045" s="202"/>
      <c r="Y1045" s="202"/>
      <c r="Z1045" s="202"/>
      <c r="AA1045" s="202"/>
      <c r="AB1045" s="202"/>
      <c r="AC1045" s="202"/>
      <c r="AD1045" s="202"/>
      <c r="AE1045" s="202"/>
      <c r="AF1045" s="202"/>
      <c r="AG1045" s="202"/>
      <c r="AH1045" s="202"/>
      <c r="AI1045" s="202"/>
      <c r="AJ1045" s="202"/>
      <c r="AK1045" s="202"/>
      <c r="AL1045" s="202"/>
      <c r="AM1045" s="202"/>
      <c r="AN1045" s="202"/>
      <c r="AO1045" s="202"/>
      <c r="AP1045" s="202"/>
      <c r="AQ1045" s="202"/>
      <c r="AR1045" s="202"/>
      <c r="AS1045" s="202"/>
      <c r="AT1045" s="202"/>
      <c r="AU1045" s="202"/>
      <c r="AV1045" s="202"/>
      <c r="AW1045" s="202"/>
      <c r="AX1045" s="202"/>
      <c r="AY1045" s="202"/>
      <c r="AZ1045" s="202"/>
      <c r="BA1045" s="202"/>
      <c r="BB1045" s="202"/>
      <c r="BC1045" s="202"/>
    </row>
    <row r="1046" spans="18:55" ht="14.25" customHeight="1">
      <c r="R1046" s="202"/>
      <c r="S1046" s="202"/>
      <c r="T1046" s="202"/>
      <c r="U1046" s="202"/>
      <c r="V1046" s="202"/>
      <c r="W1046" s="202"/>
      <c r="X1046" s="202"/>
      <c r="Y1046" s="202"/>
      <c r="Z1046" s="202"/>
      <c r="AA1046" s="202"/>
      <c r="AB1046" s="202"/>
      <c r="AC1046" s="202"/>
      <c r="AD1046" s="202"/>
      <c r="AE1046" s="202"/>
      <c r="AF1046" s="202"/>
      <c r="AG1046" s="202"/>
      <c r="AH1046" s="202"/>
      <c r="AI1046" s="202"/>
      <c r="AJ1046" s="202"/>
      <c r="AK1046" s="202"/>
      <c r="AL1046" s="202"/>
      <c r="AM1046" s="202"/>
      <c r="AN1046" s="202"/>
      <c r="AO1046" s="202"/>
      <c r="AP1046" s="202"/>
      <c r="AQ1046" s="202"/>
      <c r="AR1046" s="202"/>
      <c r="AS1046" s="202"/>
      <c r="AT1046" s="202"/>
      <c r="AU1046" s="202"/>
      <c r="AV1046" s="202"/>
      <c r="AW1046" s="202"/>
      <c r="AX1046" s="202"/>
      <c r="AY1046" s="202"/>
      <c r="AZ1046" s="202"/>
      <c r="BA1046" s="202"/>
      <c r="BB1046" s="202"/>
      <c r="BC1046" s="202"/>
    </row>
    <row r="1047" spans="18:55" ht="14.25" customHeight="1">
      <c r="R1047" s="202"/>
      <c r="S1047" s="202"/>
      <c r="T1047" s="202"/>
      <c r="U1047" s="202"/>
      <c r="V1047" s="202"/>
      <c r="W1047" s="202"/>
      <c r="X1047" s="202"/>
      <c r="Y1047" s="202"/>
      <c r="Z1047" s="202"/>
      <c r="AA1047" s="202"/>
      <c r="AB1047" s="202"/>
      <c r="AC1047" s="202"/>
      <c r="AD1047" s="202"/>
      <c r="AE1047" s="202"/>
      <c r="AF1047" s="202"/>
      <c r="AG1047" s="202"/>
      <c r="AH1047" s="202"/>
      <c r="AI1047" s="202"/>
      <c r="AJ1047" s="202"/>
      <c r="AK1047" s="202"/>
      <c r="AL1047" s="202"/>
      <c r="AM1047" s="202"/>
      <c r="AN1047" s="202"/>
      <c r="AO1047" s="202"/>
      <c r="AP1047" s="202"/>
      <c r="AQ1047" s="202"/>
      <c r="AR1047" s="202"/>
      <c r="AS1047" s="202"/>
      <c r="AT1047" s="202"/>
      <c r="AU1047" s="202"/>
      <c r="AV1047" s="202"/>
      <c r="AW1047" s="202"/>
      <c r="AX1047" s="202"/>
      <c r="AY1047" s="202"/>
      <c r="AZ1047" s="202"/>
      <c r="BA1047" s="202"/>
      <c r="BB1047" s="202"/>
      <c r="BC1047" s="202"/>
    </row>
    <row r="1048" spans="18:55" ht="14.25" customHeight="1">
      <c r="R1048" s="202"/>
      <c r="S1048" s="202"/>
      <c r="T1048" s="202"/>
      <c r="U1048" s="202"/>
      <c r="V1048" s="202"/>
      <c r="W1048" s="202"/>
      <c r="X1048" s="202"/>
      <c r="Y1048" s="202"/>
      <c r="Z1048" s="202"/>
      <c r="AA1048" s="202"/>
      <c r="AB1048" s="202"/>
      <c r="AC1048" s="202"/>
      <c r="AD1048" s="202"/>
      <c r="AE1048" s="202"/>
      <c r="AF1048" s="202"/>
      <c r="AG1048" s="202"/>
      <c r="AH1048" s="202"/>
      <c r="AI1048" s="202"/>
      <c r="AJ1048" s="202"/>
      <c r="AK1048" s="202"/>
      <c r="AL1048" s="202"/>
      <c r="AM1048" s="202"/>
      <c r="AN1048" s="202"/>
      <c r="AO1048" s="202"/>
      <c r="AP1048" s="202"/>
      <c r="AQ1048" s="202"/>
      <c r="AR1048" s="202"/>
      <c r="AS1048" s="202"/>
      <c r="AT1048" s="202"/>
      <c r="AU1048" s="202"/>
      <c r="AV1048" s="202"/>
      <c r="AW1048" s="202"/>
      <c r="AX1048" s="202"/>
      <c r="AY1048" s="202"/>
      <c r="AZ1048" s="202"/>
      <c r="BA1048" s="202"/>
      <c r="BB1048" s="202"/>
      <c r="BC1048" s="202"/>
    </row>
    <row r="1049" spans="18:55" ht="14.25" customHeight="1">
      <c r="R1049" s="202"/>
      <c r="S1049" s="202"/>
      <c r="T1049" s="202"/>
      <c r="U1049" s="202"/>
      <c r="V1049" s="202"/>
      <c r="W1049" s="202"/>
      <c r="X1049" s="202"/>
      <c r="Y1049" s="202"/>
      <c r="Z1049" s="202"/>
      <c r="AA1049" s="202"/>
      <c r="AB1049" s="202"/>
      <c r="AC1049" s="202"/>
      <c r="AD1049" s="202"/>
      <c r="AE1049" s="202"/>
      <c r="AF1049" s="202"/>
      <c r="AG1049" s="202"/>
      <c r="AH1049" s="202"/>
      <c r="AI1049" s="202"/>
      <c r="AJ1049" s="202"/>
      <c r="AK1049" s="202"/>
      <c r="AL1049" s="202"/>
      <c r="AM1049" s="202"/>
      <c r="AN1049" s="202"/>
      <c r="AO1049" s="202"/>
      <c r="AP1049" s="202"/>
      <c r="AQ1049" s="202"/>
      <c r="AR1049" s="202"/>
      <c r="AS1049" s="202"/>
      <c r="AT1049" s="202"/>
      <c r="AU1049" s="202"/>
      <c r="AV1049" s="202"/>
      <c r="AW1049" s="202"/>
      <c r="AX1049" s="202"/>
      <c r="AY1049" s="202"/>
      <c r="AZ1049" s="202"/>
      <c r="BA1049" s="202"/>
      <c r="BB1049" s="202"/>
      <c r="BC1049" s="202"/>
    </row>
    <row r="1050" spans="18:55" ht="14.25" customHeight="1">
      <c r="R1050" s="202"/>
      <c r="S1050" s="202"/>
      <c r="T1050" s="202"/>
      <c r="U1050" s="202"/>
      <c r="V1050" s="202"/>
      <c r="W1050" s="202"/>
      <c r="X1050" s="202"/>
      <c r="Y1050" s="202"/>
      <c r="Z1050" s="202"/>
      <c r="AA1050" s="202"/>
      <c r="AB1050" s="202"/>
      <c r="AC1050" s="202"/>
      <c r="AD1050" s="202"/>
      <c r="AE1050" s="202"/>
      <c r="AF1050" s="202"/>
      <c r="AG1050" s="202"/>
      <c r="AH1050" s="202"/>
      <c r="AI1050" s="202"/>
      <c r="AJ1050" s="202"/>
      <c r="AK1050" s="202"/>
      <c r="AL1050" s="202"/>
      <c r="AM1050" s="202"/>
      <c r="AN1050" s="202"/>
      <c r="AO1050" s="202"/>
      <c r="AP1050" s="202"/>
      <c r="AQ1050" s="202"/>
      <c r="AR1050" s="202"/>
      <c r="AS1050" s="202"/>
      <c r="AT1050" s="202"/>
      <c r="AU1050" s="202"/>
      <c r="AV1050" s="202"/>
      <c r="AW1050" s="202"/>
      <c r="AX1050" s="202"/>
      <c r="AY1050" s="202"/>
      <c r="AZ1050" s="202"/>
      <c r="BA1050" s="202"/>
      <c r="BB1050" s="202"/>
      <c r="BC1050" s="202"/>
    </row>
    <row r="1051" spans="18:55" ht="14.25" customHeight="1">
      <c r="R1051" s="202"/>
      <c r="S1051" s="202"/>
      <c r="T1051" s="202"/>
      <c r="U1051" s="202"/>
      <c r="V1051" s="202"/>
      <c r="W1051" s="202"/>
      <c r="X1051" s="202"/>
      <c r="Y1051" s="202"/>
      <c r="Z1051" s="202"/>
      <c r="AA1051" s="202"/>
      <c r="AB1051" s="202"/>
      <c r="AC1051" s="202"/>
      <c r="AD1051" s="202"/>
      <c r="AE1051" s="202"/>
      <c r="AF1051" s="202"/>
      <c r="AG1051" s="202"/>
      <c r="AH1051" s="202"/>
      <c r="AI1051" s="202"/>
      <c r="AJ1051" s="202"/>
      <c r="AK1051" s="202"/>
      <c r="AL1051" s="202"/>
      <c r="AM1051" s="202"/>
      <c r="AN1051" s="202"/>
      <c r="AO1051" s="202"/>
      <c r="AP1051" s="202"/>
      <c r="AQ1051" s="202"/>
      <c r="AR1051" s="202"/>
      <c r="AS1051" s="202"/>
      <c r="AT1051" s="202"/>
      <c r="AU1051" s="202"/>
      <c r="AV1051" s="202"/>
      <c r="AW1051" s="202"/>
      <c r="AX1051" s="202"/>
      <c r="AY1051" s="202"/>
      <c r="AZ1051" s="202"/>
      <c r="BA1051" s="202"/>
      <c r="BB1051" s="202"/>
      <c r="BC1051" s="202"/>
    </row>
    <row r="1052" spans="18:55" ht="14.25" customHeight="1">
      <c r="R1052" s="202"/>
      <c r="S1052" s="202"/>
      <c r="T1052" s="202"/>
      <c r="U1052" s="202"/>
      <c r="V1052" s="202"/>
      <c r="W1052" s="202"/>
      <c r="X1052" s="202"/>
      <c r="Y1052" s="202"/>
      <c r="Z1052" s="202"/>
      <c r="AA1052" s="202"/>
      <c r="AB1052" s="202"/>
      <c r="AC1052" s="202"/>
      <c r="AD1052" s="202"/>
      <c r="AE1052" s="202"/>
      <c r="AF1052" s="202"/>
      <c r="AG1052" s="202"/>
      <c r="AH1052" s="202"/>
      <c r="AI1052" s="202"/>
      <c r="AJ1052" s="202"/>
      <c r="AK1052" s="202"/>
      <c r="AL1052" s="202"/>
      <c r="AM1052" s="202"/>
      <c r="AN1052" s="202"/>
      <c r="AO1052" s="202"/>
      <c r="AP1052" s="202"/>
      <c r="AQ1052" s="202"/>
      <c r="AR1052" s="202"/>
      <c r="AS1052" s="202"/>
      <c r="AT1052" s="202"/>
      <c r="AU1052" s="202"/>
      <c r="AV1052" s="202"/>
      <c r="AW1052" s="202"/>
      <c r="AX1052" s="202"/>
      <c r="AY1052" s="202"/>
      <c r="AZ1052" s="202"/>
      <c r="BA1052" s="202"/>
      <c r="BB1052" s="202"/>
      <c r="BC1052" s="202"/>
    </row>
    <row r="1053" spans="18:55" ht="14.25" customHeight="1">
      <c r="R1053" s="202"/>
      <c r="S1053" s="202"/>
      <c r="T1053" s="202"/>
      <c r="U1053" s="202"/>
      <c r="V1053" s="202"/>
      <c r="W1053" s="202"/>
      <c r="X1053" s="202"/>
      <c r="Y1053" s="202"/>
      <c r="Z1053" s="202"/>
      <c r="AA1053" s="202"/>
      <c r="AB1053" s="202"/>
      <c r="AC1053" s="202"/>
      <c r="AD1053" s="202"/>
      <c r="AE1053" s="202"/>
      <c r="AF1053" s="202"/>
      <c r="AG1053" s="202"/>
      <c r="AH1053" s="202"/>
      <c r="AI1053" s="202"/>
      <c r="AJ1053" s="202"/>
      <c r="AK1053" s="202"/>
      <c r="AL1053" s="202"/>
      <c r="AM1053" s="202"/>
      <c r="AN1053" s="202"/>
      <c r="AO1053" s="202"/>
      <c r="AP1053" s="202"/>
      <c r="AQ1053" s="202"/>
      <c r="AR1053" s="202"/>
      <c r="AS1053" s="202"/>
      <c r="AT1053" s="202"/>
      <c r="AU1053" s="202"/>
      <c r="AV1053" s="202"/>
      <c r="AW1053" s="202"/>
      <c r="AX1053" s="202"/>
      <c r="AY1053" s="202"/>
      <c r="AZ1053" s="202"/>
      <c r="BA1053" s="202"/>
      <c r="BB1053" s="202"/>
      <c r="BC1053" s="202"/>
    </row>
    <row r="1054" spans="18:55" ht="14.25" customHeight="1">
      <c r="R1054" s="202"/>
      <c r="S1054" s="202"/>
      <c r="T1054" s="202"/>
      <c r="U1054" s="202"/>
      <c r="V1054" s="202"/>
      <c r="W1054" s="202"/>
      <c r="X1054" s="202"/>
      <c r="Y1054" s="202"/>
      <c r="Z1054" s="202"/>
      <c r="AA1054" s="202"/>
      <c r="AB1054" s="202"/>
      <c r="AC1054" s="202"/>
      <c r="AD1054" s="202"/>
      <c r="AE1054" s="202"/>
      <c r="AF1054" s="202"/>
      <c r="AG1054" s="202"/>
      <c r="AH1054" s="202"/>
      <c r="AI1054" s="202"/>
      <c r="AJ1054" s="202"/>
      <c r="AK1054" s="202"/>
      <c r="AL1054" s="202"/>
      <c r="AM1054" s="202"/>
      <c r="AN1054" s="202"/>
      <c r="AO1054" s="202"/>
      <c r="AP1054" s="202"/>
      <c r="AQ1054" s="202"/>
      <c r="AR1054" s="202"/>
      <c r="AS1054" s="202"/>
      <c r="AT1054" s="202"/>
      <c r="AU1054" s="202"/>
      <c r="AV1054" s="202"/>
      <c r="AW1054" s="202"/>
      <c r="AX1054" s="202"/>
      <c r="AY1054" s="202"/>
      <c r="AZ1054" s="202"/>
      <c r="BA1054" s="202"/>
      <c r="BB1054" s="202"/>
      <c r="BC1054" s="202"/>
    </row>
    <row r="1055" spans="18:55" ht="14.25" customHeight="1">
      <c r="R1055" s="202"/>
      <c r="S1055" s="202"/>
      <c r="T1055" s="202"/>
      <c r="U1055" s="202"/>
      <c r="V1055" s="202"/>
      <c r="W1055" s="202"/>
      <c r="X1055" s="202"/>
      <c r="Y1055" s="202"/>
      <c r="Z1055" s="202"/>
      <c r="AA1055" s="202"/>
      <c r="AB1055" s="202"/>
      <c r="AC1055" s="202"/>
      <c r="AD1055" s="202"/>
      <c r="AE1055" s="202"/>
      <c r="AF1055" s="202"/>
      <c r="AG1055" s="202"/>
      <c r="AH1055" s="202"/>
      <c r="AI1055" s="202"/>
      <c r="AJ1055" s="202"/>
      <c r="AK1055" s="202"/>
      <c r="AL1055" s="202"/>
      <c r="AM1055" s="202"/>
      <c r="AN1055" s="202"/>
      <c r="AO1055" s="202"/>
      <c r="AP1055" s="202"/>
      <c r="AQ1055" s="202"/>
      <c r="AR1055" s="202"/>
      <c r="AS1055" s="202"/>
      <c r="AT1055" s="202"/>
      <c r="AU1055" s="202"/>
      <c r="AV1055" s="202"/>
      <c r="AW1055" s="202"/>
      <c r="AX1055" s="202"/>
      <c r="AY1055" s="202"/>
      <c r="AZ1055" s="202"/>
      <c r="BA1055" s="202"/>
      <c r="BB1055" s="202"/>
      <c r="BC1055" s="202"/>
    </row>
    <row r="1056" spans="18:55" ht="14.25" customHeight="1">
      <c r="R1056" s="202"/>
      <c r="S1056" s="202"/>
      <c r="T1056" s="202"/>
      <c r="U1056" s="202"/>
      <c r="V1056" s="202"/>
      <c r="W1056" s="202"/>
      <c r="X1056" s="202"/>
      <c r="Y1056" s="202"/>
      <c r="Z1056" s="202"/>
      <c r="AA1056" s="202"/>
      <c r="AB1056" s="202"/>
      <c r="AC1056" s="202"/>
      <c r="AD1056" s="202"/>
      <c r="AE1056" s="202"/>
      <c r="AF1056" s="202"/>
      <c r="AG1056" s="202"/>
      <c r="AH1056" s="202"/>
      <c r="AI1056" s="202"/>
      <c r="AJ1056" s="202"/>
      <c r="AK1056" s="202"/>
      <c r="AL1056" s="202"/>
      <c r="AM1056" s="202"/>
      <c r="AN1056" s="202"/>
      <c r="AO1056" s="202"/>
      <c r="AP1056" s="202"/>
      <c r="AQ1056" s="202"/>
      <c r="AR1056" s="202"/>
      <c r="AS1056" s="202"/>
      <c r="AT1056" s="202"/>
      <c r="AU1056" s="202"/>
      <c r="AV1056" s="202"/>
      <c r="AW1056" s="202"/>
      <c r="AX1056" s="202"/>
      <c r="AY1056" s="202"/>
      <c r="AZ1056" s="202"/>
      <c r="BA1056" s="202"/>
      <c r="BB1056" s="202"/>
      <c r="BC1056" s="202"/>
    </row>
    <row r="1057" spans="18:55" ht="14.25" customHeight="1">
      <c r="R1057" s="202"/>
      <c r="S1057" s="202"/>
      <c r="T1057" s="202"/>
      <c r="U1057" s="202"/>
      <c r="V1057" s="202"/>
      <c r="W1057" s="202"/>
      <c r="X1057" s="202"/>
      <c r="Y1057" s="202"/>
      <c r="Z1057" s="202"/>
      <c r="AA1057" s="202"/>
      <c r="AB1057" s="202"/>
      <c r="AC1057" s="202"/>
      <c r="AD1057" s="202"/>
      <c r="AE1057" s="202"/>
      <c r="AF1057" s="202"/>
      <c r="AG1057" s="202"/>
      <c r="AH1057" s="202"/>
      <c r="AI1057" s="202"/>
      <c r="AJ1057" s="202"/>
      <c r="AK1057" s="202"/>
      <c r="AL1057" s="202"/>
      <c r="AM1057" s="202"/>
      <c r="AN1057" s="202"/>
      <c r="AO1057" s="202"/>
      <c r="AP1057" s="202"/>
      <c r="AQ1057" s="202"/>
      <c r="AR1057" s="202"/>
      <c r="AS1057" s="202"/>
      <c r="AT1057" s="202"/>
      <c r="AU1057" s="202"/>
      <c r="AV1057" s="202"/>
      <c r="AW1057" s="202"/>
      <c r="AX1057" s="202"/>
      <c r="AY1057" s="202"/>
      <c r="AZ1057" s="202"/>
      <c r="BA1057" s="202"/>
      <c r="BB1057" s="202"/>
      <c r="BC1057" s="202"/>
    </row>
    <row r="1058" spans="18:55" ht="14.25" customHeight="1">
      <c r="R1058" s="202"/>
      <c r="S1058" s="202"/>
      <c r="T1058" s="202"/>
      <c r="U1058" s="202"/>
      <c r="V1058" s="202"/>
      <c r="W1058" s="202"/>
      <c r="X1058" s="202"/>
      <c r="Y1058" s="202"/>
      <c r="Z1058" s="202"/>
      <c r="AA1058" s="202"/>
      <c r="AB1058" s="202"/>
      <c r="AC1058" s="202"/>
      <c r="AD1058" s="202"/>
      <c r="AE1058" s="202"/>
      <c r="AF1058" s="202"/>
      <c r="AG1058" s="202"/>
      <c r="AH1058" s="202"/>
      <c r="AI1058" s="202"/>
      <c r="AJ1058" s="202"/>
      <c r="AK1058" s="202"/>
      <c r="AL1058" s="202"/>
      <c r="AM1058" s="202"/>
      <c r="AN1058" s="202"/>
      <c r="AO1058" s="202"/>
      <c r="AP1058" s="202"/>
      <c r="AQ1058" s="202"/>
      <c r="AR1058" s="202"/>
      <c r="AS1058" s="202"/>
      <c r="AT1058" s="202"/>
      <c r="AU1058" s="202"/>
      <c r="AV1058" s="202"/>
      <c r="AW1058" s="202"/>
      <c r="AX1058" s="202"/>
      <c r="AY1058" s="202"/>
      <c r="AZ1058" s="202"/>
      <c r="BA1058" s="202"/>
      <c r="BB1058" s="202"/>
      <c r="BC1058" s="202"/>
    </row>
    <row r="1059" spans="18:55" ht="14.25" customHeight="1">
      <c r="R1059" s="202"/>
      <c r="S1059" s="202"/>
      <c r="T1059" s="202"/>
      <c r="U1059" s="202"/>
      <c r="V1059" s="202"/>
      <c r="W1059" s="202"/>
      <c r="X1059" s="202"/>
      <c r="Y1059" s="202"/>
      <c r="Z1059" s="202"/>
      <c r="AA1059" s="202"/>
      <c r="AB1059" s="202"/>
      <c r="AC1059" s="202"/>
      <c r="AD1059" s="202"/>
      <c r="AE1059" s="202"/>
      <c r="AF1059" s="202"/>
      <c r="AG1059" s="202"/>
      <c r="AH1059" s="202"/>
      <c r="AI1059" s="202"/>
      <c r="AJ1059" s="202"/>
      <c r="AK1059" s="202"/>
      <c r="AL1059" s="202"/>
      <c r="AM1059" s="202"/>
      <c r="AN1059" s="202"/>
      <c r="AO1059" s="202"/>
      <c r="AP1059" s="202"/>
      <c r="AQ1059" s="202"/>
      <c r="AR1059" s="202"/>
      <c r="AS1059" s="202"/>
      <c r="AT1059" s="202"/>
      <c r="AU1059" s="202"/>
      <c r="AV1059" s="202"/>
      <c r="AW1059" s="202"/>
      <c r="AX1059" s="202"/>
      <c r="AY1059" s="202"/>
      <c r="AZ1059" s="202"/>
      <c r="BA1059" s="202"/>
      <c r="BB1059" s="202"/>
      <c r="BC1059" s="202"/>
    </row>
    <row r="1060" spans="18:55" ht="14.25" customHeight="1">
      <c r="R1060" s="202"/>
      <c r="S1060" s="202"/>
      <c r="T1060" s="202"/>
      <c r="U1060" s="202"/>
      <c r="V1060" s="202"/>
      <c r="W1060" s="202"/>
      <c r="X1060" s="202"/>
      <c r="Y1060" s="202"/>
      <c r="Z1060" s="202"/>
      <c r="AA1060" s="202"/>
      <c r="AB1060" s="202"/>
      <c r="AC1060" s="202"/>
      <c r="AD1060" s="202"/>
      <c r="AE1060" s="202"/>
      <c r="AF1060" s="202"/>
      <c r="AG1060" s="202"/>
      <c r="AH1060" s="202"/>
      <c r="AI1060" s="202"/>
      <c r="AJ1060" s="202"/>
      <c r="AK1060" s="202"/>
      <c r="AL1060" s="202"/>
      <c r="AM1060" s="202"/>
      <c r="AN1060" s="202"/>
      <c r="AO1060" s="202"/>
      <c r="AP1060" s="202"/>
      <c r="AQ1060" s="202"/>
      <c r="AR1060" s="202"/>
      <c r="AS1060" s="202"/>
      <c r="AT1060" s="202"/>
      <c r="AU1060" s="202"/>
      <c r="AV1060" s="202"/>
      <c r="AW1060" s="202"/>
      <c r="AX1060" s="202"/>
      <c r="AY1060" s="202"/>
      <c r="AZ1060" s="202"/>
      <c r="BA1060" s="202"/>
      <c r="BB1060" s="202"/>
      <c r="BC1060" s="202"/>
    </row>
    <row r="1061" spans="18:55" ht="14.25" customHeight="1">
      <c r="R1061" s="202"/>
      <c r="S1061" s="202"/>
      <c r="T1061" s="202"/>
      <c r="U1061" s="202"/>
      <c r="V1061" s="202"/>
      <c r="W1061" s="202"/>
      <c r="X1061" s="202"/>
      <c r="Y1061" s="202"/>
      <c r="Z1061" s="202"/>
      <c r="AA1061" s="202"/>
      <c r="AB1061" s="202"/>
      <c r="AC1061" s="202"/>
      <c r="AD1061" s="202"/>
      <c r="AE1061" s="202"/>
      <c r="AF1061" s="202"/>
      <c r="AG1061" s="202"/>
      <c r="AH1061" s="202"/>
      <c r="AI1061" s="202"/>
      <c r="AJ1061" s="202"/>
      <c r="AK1061" s="202"/>
      <c r="AL1061" s="202"/>
      <c r="AM1061" s="202"/>
      <c r="AN1061" s="202"/>
      <c r="AO1061" s="202"/>
      <c r="AP1061" s="202"/>
      <c r="AQ1061" s="202"/>
      <c r="AR1061" s="202"/>
      <c r="AS1061" s="202"/>
      <c r="AT1061" s="202"/>
      <c r="AU1061" s="202"/>
      <c r="AV1061" s="202"/>
      <c r="AW1061" s="202"/>
      <c r="AX1061" s="202"/>
      <c r="AY1061" s="202"/>
      <c r="AZ1061" s="202"/>
      <c r="BA1061" s="202"/>
      <c r="BB1061" s="202"/>
      <c r="BC1061" s="202"/>
    </row>
    <row r="1062" spans="18:55" ht="14.25" customHeight="1">
      <c r="R1062" s="202"/>
      <c r="S1062" s="202"/>
      <c r="T1062" s="202"/>
      <c r="U1062" s="202"/>
      <c r="V1062" s="202"/>
      <c r="W1062" s="202"/>
      <c r="X1062" s="202"/>
      <c r="Y1062" s="202"/>
      <c r="Z1062" s="202"/>
      <c r="AA1062" s="202"/>
      <c r="AB1062" s="202"/>
      <c r="AC1062" s="202"/>
      <c r="AD1062" s="202"/>
      <c r="AE1062" s="202"/>
      <c r="AF1062" s="202"/>
      <c r="AG1062" s="202"/>
      <c r="AH1062" s="202"/>
      <c r="AI1062" s="202"/>
      <c r="AJ1062" s="202"/>
      <c r="AK1062" s="202"/>
      <c r="AL1062" s="202"/>
      <c r="AM1062" s="202"/>
      <c r="AN1062" s="202"/>
      <c r="AO1062" s="202"/>
      <c r="AP1062" s="202"/>
      <c r="AQ1062" s="202"/>
      <c r="AR1062" s="202"/>
      <c r="AS1062" s="202"/>
      <c r="AT1062" s="202"/>
      <c r="AU1062" s="202"/>
      <c r="AV1062" s="202"/>
      <c r="AW1062" s="202"/>
      <c r="AX1062" s="202"/>
      <c r="AY1062" s="202"/>
      <c r="AZ1062" s="202"/>
      <c r="BA1062" s="202"/>
      <c r="BB1062" s="202"/>
      <c r="BC1062" s="202"/>
    </row>
    <row r="1063" spans="18:55" ht="14.25" customHeight="1">
      <c r="R1063" s="202"/>
      <c r="S1063" s="202"/>
      <c r="T1063" s="202"/>
      <c r="U1063" s="202"/>
      <c r="V1063" s="202"/>
      <c r="W1063" s="202"/>
      <c r="X1063" s="202"/>
      <c r="Y1063" s="202"/>
      <c r="Z1063" s="202"/>
      <c r="AA1063" s="202"/>
      <c r="AB1063" s="202"/>
      <c r="AC1063" s="202"/>
      <c r="AD1063" s="202"/>
      <c r="AE1063" s="202"/>
      <c r="AF1063" s="202"/>
      <c r="AG1063" s="202"/>
      <c r="AH1063" s="202"/>
      <c r="AI1063" s="202"/>
      <c r="AJ1063" s="202"/>
      <c r="AK1063" s="202"/>
      <c r="AL1063" s="202"/>
      <c r="AM1063" s="202"/>
      <c r="AN1063" s="202"/>
      <c r="AO1063" s="202"/>
      <c r="AP1063" s="202"/>
      <c r="AQ1063" s="202"/>
      <c r="AR1063" s="202"/>
      <c r="AS1063" s="202"/>
      <c r="AT1063" s="202"/>
      <c r="AU1063" s="202"/>
      <c r="AV1063" s="202"/>
      <c r="AW1063" s="202"/>
      <c r="AX1063" s="202"/>
      <c r="AY1063" s="202"/>
      <c r="AZ1063" s="202"/>
      <c r="BA1063" s="202"/>
      <c r="BB1063" s="202"/>
      <c r="BC1063" s="202"/>
    </row>
    <row r="1064" spans="18:55" ht="14.25" customHeight="1">
      <c r="R1064" s="202"/>
      <c r="S1064" s="202"/>
      <c r="T1064" s="202"/>
      <c r="U1064" s="202"/>
      <c r="V1064" s="202"/>
      <c r="W1064" s="202"/>
      <c r="X1064" s="202"/>
      <c r="Y1064" s="202"/>
      <c r="Z1064" s="202"/>
      <c r="AA1064" s="202"/>
      <c r="AB1064" s="202"/>
      <c r="AC1064" s="202"/>
      <c r="AD1064" s="202"/>
      <c r="AE1064" s="202"/>
      <c r="AF1064" s="202"/>
      <c r="AG1064" s="202"/>
      <c r="AH1064" s="202"/>
      <c r="AI1064" s="202"/>
      <c r="AJ1064" s="202"/>
      <c r="AK1064" s="202"/>
      <c r="AL1064" s="202"/>
      <c r="AM1064" s="202"/>
      <c r="AN1064" s="202"/>
      <c r="AO1064" s="202"/>
      <c r="AP1064" s="202"/>
      <c r="AQ1064" s="202"/>
      <c r="AR1064" s="202"/>
      <c r="AS1064" s="202"/>
      <c r="AT1064" s="202"/>
      <c r="AU1064" s="202"/>
      <c r="AV1064" s="202"/>
      <c r="AW1064" s="202"/>
      <c r="AX1064" s="202"/>
      <c r="AY1064" s="202"/>
      <c r="AZ1064" s="202"/>
      <c r="BA1064" s="202"/>
      <c r="BB1064" s="202"/>
      <c r="BC1064" s="202"/>
    </row>
    <row r="1065" spans="18:55" ht="14.25" customHeight="1">
      <c r="R1065" s="202"/>
      <c r="S1065" s="202"/>
      <c r="T1065" s="202"/>
      <c r="U1065" s="202"/>
      <c r="V1065" s="202"/>
      <c r="W1065" s="202"/>
      <c r="X1065" s="202"/>
      <c r="Y1065" s="202"/>
      <c r="Z1065" s="202"/>
      <c r="AA1065" s="202"/>
      <c r="AB1065" s="202"/>
      <c r="AC1065" s="202"/>
      <c r="AD1065" s="202"/>
      <c r="AE1065" s="202"/>
      <c r="AF1065" s="202"/>
      <c r="AG1065" s="202"/>
      <c r="AH1065" s="202"/>
      <c r="AI1065" s="202"/>
      <c r="AJ1065" s="202"/>
      <c r="AK1065" s="202"/>
      <c r="AL1065" s="202"/>
      <c r="AM1065" s="202"/>
      <c r="AN1065" s="202"/>
      <c r="AO1065" s="202"/>
      <c r="AP1065" s="202"/>
      <c r="AQ1065" s="202"/>
      <c r="AR1065" s="202"/>
      <c r="AS1065" s="202"/>
      <c r="AT1065" s="202"/>
      <c r="AU1065" s="202"/>
      <c r="AV1065" s="202"/>
      <c r="AW1065" s="202"/>
      <c r="AX1065" s="202"/>
      <c r="AY1065" s="202"/>
      <c r="AZ1065" s="202"/>
      <c r="BA1065" s="202"/>
      <c r="BB1065" s="202"/>
      <c r="BC1065" s="202"/>
    </row>
    <row r="1066" spans="18:55" ht="14.25" customHeight="1">
      <c r="R1066" s="202"/>
      <c r="S1066" s="202"/>
      <c r="T1066" s="202"/>
      <c r="U1066" s="202"/>
      <c r="V1066" s="202"/>
      <c r="W1066" s="202"/>
      <c r="X1066" s="202"/>
      <c r="Y1066" s="202"/>
      <c r="Z1066" s="202"/>
      <c r="AA1066" s="202"/>
      <c r="AB1066" s="202"/>
      <c r="AC1066" s="202"/>
      <c r="AD1066" s="202"/>
      <c r="AE1066" s="202"/>
      <c r="AF1066" s="202"/>
      <c r="AG1066" s="202"/>
      <c r="AH1066" s="202"/>
      <c r="AI1066" s="202"/>
      <c r="AJ1066" s="202"/>
      <c r="AK1066" s="202"/>
      <c r="AL1066" s="202"/>
      <c r="AM1066" s="202"/>
      <c r="AN1066" s="202"/>
      <c r="AO1066" s="202"/>
      <c r="AP1066" s="202"/>
      <c r="AQ1066" s="202"/>
      <c r="AR1066" s="202"/>
      <c r="AS1066" s="202"/>
      <c r="AT1066" s="202"/>
      <c r="AU1066" s="202"/>
      <c r="AV1066" s="202"/>
      <c r="AW1066" s="202"/>
      <c r="AX1066" s="202"/>
      <c r="AY1066" s="202"/>
      <c r="AZ1066" s="202"/>
      <c r="BA1066" s="202"/>
      <c r="BB1066" s="202"/>
      <c r="BC1066" s="202"/>
    </row>
    <row r="1067" spans="18:55" ht="14.25" customHeight="1">
      <c r="R1067" s="202"/>
      <c r="S1067" s="202"/>
      <c r="T1067" s="202"/>
      <c r="U1067" s="202"/>
      <c r="V1067" s="202"/>
      <c r="W1067" s="202"/>
      <c r="X1067" s="202"/>
      <c r="Y1067" s="202"/>
      <c r="Z1067" s="202"/>
      <c r="AA1067" s="202"/>
      <c r="AB1067" s="202"/>
      <c r="AC1067" s="202"/>
      <c r="AD1067" s="202"/>
      <c r="AE1067" s="202"/>
      <c r="AF1067" s="202"/>
      <c r="AG1067" s="202"/>
      <c r="AH1067" s="202"/>
      <c r="AI1067" s="202"/>
      <c r="AJ1067" s="202"/>
      <c r="AK1067" s="202"/>
      <c r="AL1067" s="202"/>
      <c r="AM1067" s="202"/>
      <c r="AN1067" s="202"/>
      <c r="AO1067" s="202"/>
      <c r="AP1067" s="202"/>
      <c r="AQ1067" s="202"/>
      <c r="AR1067" s="202"/>
      <c r="AS1067" s="202"/>
      <c r="AT1067" s="202"/>
      <c r="AU1067" s="202"/>
      <c r="AV1067" s="202"/>
      <c r="AW1067" s="202"/>
      <c r="AX1067" s="202"/>
      <c r="AY1067" s="202"/>
      <c r="AZ1067" s="202"/>
      <c r="BA1067" s="202"/>
      <c r="BB1067" s="202"/>
      <c r="BC1067" s="202"/>
    </row>
    <row r="1068" spans="18:55" ht="14.25" customHeight="1">
      <c r="R1068" s="202"/>
      <c r="S1068" s="202"/>
      <c r="T1068" s="202"/>
      <c r="U1068" s="202"/>
      <c r="V1068" s="202"/>
      <c r="W1068" s="202"/>
      <c r="X1068" s="202"/>
      <c r="Y1068" s="202"/>
      <c r="Z1068" s="202"/>
      <c r="AA1068" s="202"/>
      <c r="AB1068" s="202"/>
      <c r="AC1068" s="202"/>
      <c r="AD1068" s="202"/>
      <c r="AE1068" s="202"/>
      <c r="AF1068" s="202"/>
      <c r="AG1068" s="202"/>
      <c r="AH1068" s="202"/>
      <c r="AI1068" s="202"/>
      <c r="AJ1068" s="202"/>
      <c r="AK1068" s="202"/>
      <c r="AL1068" s="202"/>
      <c r="AM1068" s="202"/>
      <c r="AN1068" s="202"/>
      <c r="AO1068" s="202"/>
      <c r="AP1068" s="202"/>
      <c r="AQ1068" s="202"/>
      <c r="AR1068" s="202"/>
      <c r="AS1068" s="202"/>
      <c r="AT1068" s="202"/>
      <c r="AU1068" s="202"/>
      <c r="AV1068" s="202"/>
      <c r="AW1068" s="202"/>
      <c r="AX1068" s="202"/>
      <c r="AY1068" s="202"/>
      <c r="AZ1068" s="202"/>
      <c r="BA1068" s="202"/>
      <c r="BB1068" s="202"/>
      <c r="BC1068" s="202"/>
    </row>
    <row r="1069" spans="18:55" ht="14.25" customHeight="1">
      <c r="R1069" s="202"/>
      <c r="S1069" s="202"/>
      <c r="T1069" s="202"/>
      <c r="U1069" s="202"/>
      <c r="V1069" s="202"/>
      <c r="W1069" s="202"/>
      <c r="X1069" s="202"/>
      <c r="Y1069" s="202"/>
      <c r="Z1069" s="202"/>
      <c r="AA1069" s="202"/>
      <c r="AB1069" s="202"/>
      <c r="AC1069" s="202"/>
      <c r="AD1069" s="202"/>
      <c r="AE1069" s="202"/>
      <c r="AF1069" s="202"/>
      <c r="AG1069" s="202"/>
      <c r="AH1069" s="202"/>
      <c r="AI1069" s="202"/>
      <c r="AJ1069" s="202"/>
      <c r="AK1069" s="202"/>
      <c r="AL1069" s="202"/>
      <c r="AM1069" s="202"/>
      <c r="AN1069" s="202"/>
      <c r="AO1069" s="202"/>
      <c r="AP1069" s="202"/>
      <c r="AQ1069" s="202"/>
      <c r="AR1069" s="202"/>
      <c r="AS1069" s="202"/>
      <c r="AT1069" s="202"/>
      <c r="AU1069" s="202"/>
      <c r="AV1069" s="202"/>
      <c r="AW1069" s="202"/>
      <c r="AX1069" s="202"/>
      <c r="AY1069" s="202"/>
      <c r="AZ1069" s="202"/>
      <c r="BA1069" s="202"/>
      <c r="BB1069" s="202"/>
      <c r="BC1069" s="202"/>
    </row>
    <row r="1070" spans="18:55" ht="14.25" customHeight="1">
      <c r="R1070" s="202"/>
      <c r="S1070" s="202"/>
      <c r="T1070" s="202"/>
      <c r="U1070" s="202"/>
      <c r="V1070" s="202"/>
      <c r="W1070" s="202"/>
      <c r="X1070" s="202"/>
      <c r="Y1070" s="202"/>
      <c r="Z1070" s="202"/>
      <c r="AA1070" s="202"/>
      <c r="AB1070" s="202"/>
      <c r="AC1070" s="202"/>
      <c r="AD1070" s="202"/>
      <c r="AE1070" s="202"/>
      <c r="AF1070" s="202"/>
      <c r="AG1070" s="202"/>
      <c r="AH1070" s="202"/>
      <c r="AI1070" s="202"/>
      <c r="AJ1070" s="202"/>
      <c r="AK1070" s="202"/>
      <c r="AL1070" s="202"/>
      <c r="AM1070" s="202"/>
      <c r="AN1070" s="202"/>
      <c r="AO1070" s="202"/>
      <c r="AP1070" s="202"/>
      <c r="AQ1070" s="202"/>
      <c r="AR1070" s="202"/>
      <c r="AS1070" s="202"/>
      <c r="AT1070" s="202"/>
      <c r="AU1070" s="202"/>
      <c r="AV1070" s="202"/>
      <c r="AW1070" s="202"/>
      <c r="AX1070" s="202"/>
      <c r="AY1070" s="202"/>
      <c r="AZ1070" s="202"/>
      <c r="BA1070" s="202"/>
      <c r="BB1070" s="202"/>
      <c r="BC1070" s="202"/>
    </row>
    <row r="1071" spans="18:55" ht="14.25" customHeight="1">
      <c r="R1071" s="202"/>
      <c r="S1071" s="202"/>
      <c r="T1071" s="202"/>
      <c r="U1071" s="202"/>
      <c r="V1071" s="202"/>
      <c r="W1071" s="202"/>
      <c r="X1071" s="202"/>
      <c r="Y1071" s="202"/>
      <c r="Z1071" s="202"/>
      <c r="AA1071" s="202"/>
      <c r="AB1071" s="202"/>
      <c r="AC1071" s="202"/>
      <c r="AD1071" s="202"/>
      <c r="AE1071" s="202"/>
      <c r="AF1071" s="202"/>
      <c r="AG1071" s="202"/>
      <c r="AH1071" s="202"/>
      <c r="AI1071" s="202"/>
      <c r="AJ1071" s="202"/>
      <c r="AK1071" s="202"/>
      <c r="AL1071" s="202"/>
      <c r="AM1071" s="202"/>
      <c r="AN1071" s="202"/>
      <c r="AO1071" s="202"/>
      <c r="AP1071" s="202"/>
      <c r="AQ1071" s="202"/>
      <c r="AR1071" s="202"/>
      <c r="AS1071" s="202"/>
      <c r="AT1071" s="202"/>
      <c r="AU1071" s="202"/>
      <c r="AV1071" s="202"/>
      <c r="AW1071" s="202"/>
      <c r="AX1071" s="202"/>
      <c r="AY1071" s="202"/>
      <c r="AZ1071" s="202"/>
      <c r="BA1071" s="202"/>
      <c r="BB1071" s="202"/>
      <c r="BC1071" s="202"/>
    </row>
    <row r="1072" spans="18:55" ht="14.25" customHeight="1">
      <c r="R1072" s="202"/>
      <c r="S1072" s="202"/>
      <c r="T1072" s="202"/>
      <c r="U1072" s="202"/>
      <c r="V1072" s="202"/>
      <c r="W1072" s="202"/>
      <c r="X1072" s="202"/>
      <c r="Y1072" s="202"/>
      <c r="Z1072" s="202"/>
      <c r="AA1072" s="202"/>
      <c r="AB1072" s="202"/>
      <c r="AC1072" s="202"/>
      <c r="AD1072" s="202"/>
      <c r="AE1072" s="202"/>
      <c r="AF1072" s="202"/>
      <c r="AG1072" s="202"/>
      <c r="AH1072" s="202"/>
      <c r="AI1072" s="202"/>
      <c r="AJ1072" s="202"/>
      <c r="AK1072" s="202"/>
      <c r="AL1072" s="202"/>
      <c r="AM1072" s="202"/>
      <c r="AN1072" s="202"/>
      <c r="AO1072" s="202"/>
      <c r="AP1072" s="202"/>
      <c r="AQ1072" s="202"/>
      <c r="AR1072" s="202"/>
      <c r="AS1072" s="202"/>
      <c r="AT1072" s="202"/>
      <c r="AU1072" s="202"/>
      <c r="AV1072" s="202"/>
      <c r="AW1072" s="202"/>
      <c r="AX1072" s="202"/>
      <c r="AY1072" s="202"/>
      <c r="AZ1072" s="202"/>
      <c r="BA1072" s="202"/>
      <c r="BB1072" s="202"/>
      <c r="BC1072" s="202"/>
    </row>
    <row r="1073" spans="18:55" ht="14.25" customHeight="1">
      <c r="R1073" s="202"/>
      <c r="S1073" s="202"/>
      <c r="T1073" s="202"/>
      <c r="U1073" s="202"/>
      <c r="V1073" s="202"/>
      <c r="W1073" s="202"/>
      <c r="X1073" s="202"/>
      <c r="Y1073" s="202"/>
      <c r="Z1073" s="202"/>
      <c r="AA1073" s="202"/>
      <c r="AB1073" s="202"/>
      <c r="AC1073" s="202"/>
      <c r="AD1073" s="202"/>
      <c r="AE1073" s="202"/>
      <c r="AF1073" s="202"/>
      <c r="AG1073" s="202"/>
      <c r="AH1073" s="202"/>
      <c r="AI1073" s="202"/>
      <c r="AJ1073" s="202"/>
      <c r="AK1073" s="202"/>
      <c r="AL1073" s="202"/>
      <c r="AM1073" s="202"/>
      <c r="AN1073" s="202"/>
      <c r="AO1073" s="202"/>
      <c r="AP1073" s="202"/>
      <c r="AQ1073" s="202"/>
      <c r="AR1073" s="202"/>
      <c r="AS1073" s="202"/>
      <c r="AT1073" s="202"/>
      <c r="AU1073" s="202"/>
      <c r="AV1073" s="202"/>
      <c r="AW1073" s="202"/>
      <c r="AX1073" s="202"/>
      <c r="AY1073" s="202"/>
      <c r="AZ1073" s="202"/>
      <c r="BA1073" s="202"/>
      <c r="BB1073" s="202"/>
      <c r="BC1073" s="202"/>
    </row>
    <row r="1074" spans="18:55" ht="14.25" customHeight="1">
      <c r="R1074" s="202"/>
      <c r="S1074" s="202"/>
      <c r="T1074" s="202"/>
      <c r="U1074" s="202"/>
      <c r="V1074" s="202"/>
      <c r="W1074" s="202"/>
      <c r="X1074" s="202"/>
      <c r="Y1074" s="202"/>
      <c r="Z1074" s="202"/>
      <c r="AA1074" s="202"/>
      <c r="AB1074" s="202"/>
      <c r="AC1074" s="202"/>
      <c r="AD1074" s="202"/>
      <c r="AE1074" s="202"/>
      <c r="AF1074" s="202"/>
      <c r="AG1074" s="202"/>
      <c r="AH1074" s="202"/>
      <c r="AI1074" s="202"/>
      <c r="AJ1074" s="202"/>
      <c r="AK1074" s="202"/>
      <c r="AL1074" s="202"/>
      <c r="AM1074" s="202"/>
      <c r="AN1074" s="202"/>
      <c r="AO1074" s="202"/>
      <c r="AP1074" s="202"/>
      <c r="AQ1074" s="202"/>
      <c r="AR1074" s="202"/>
      <c r="AS1074" s="202"/>
      <c r="AT1074" s="202"/>
      <c r="AU1074" s="202"/>
      <c r="AV1074" s="202"/>
      <c r="AW1074" s="202"/>
      <c r="AX1074" s="202"/>
      <c r="AY1074" s="202"/>
      <c r="AZ1074" s="202"/>
      <c r="BA1074" s="202"/>
      <c r="BB1074" s="202"/>
      <c r="BC1074" s="202"/>
    </row>
    <row r="1075" spans="18:55" ht="14.25" customHeight="1">
      <c r="R1075" s="202"/>
      <c r="S1075" s="202"/>
      <c r="T1075" s="202"/>
      <c r="U1075" s="202"/>
      <c r="V1075" s="202"/>
      <c r="W1075" s="202"/>
      <c r="X1075" s="202"/>
      <c r="Y1075" s="202"/>
      <c r="Z1075" s="202"/>
      <c r="AA1075" s="202"/>
      <c r="AB1075" s="202"/>
      <c r="AC1075" s="202"/>
      <c r="AD1075" s="202"/>
      <c r="AE1075" s="202"/>
      <c r="AF1075" s="202"/>
      <c r="AG1075" s="202"/>
      <c r="AH1075" s="202"/>
      <c r="AI1075" s="202"/>
      <c r="AJ1075" s="202"/>
      <c r="AK1075" s="202"/>
      <c r="AL1075" s="202"/>
      <c r="AM1075" s="202"/>
      <c r="AN1075" s="202"/>
      <c r="AO1075" s="202"/>
      <c r="AP1075" s="202"/>
      <c r="AQ1075" s="202"/>
      <c r="AR1075" s="202"/>
      <c r="AS1075" s="202"/>
      <c r="AT1075" s="202"/>
      <c r="AU1075" s="202"/>
      <c r="AV1075" s="202"/>
      <c r="AW1075" s="202"/>
      <c r="AX1075" s="202"/>
      <c r="AY1075" s="202"/>
      <c r="AZ1075" s="202"/>
      <c r="BA1075" s="202"/>
      <c r="BB1075" s="202"/>
      <c r="BC1075" s="202"/>
    </row>
    <row r="1076" spans="18:55" ht="14.25" customHeight="1">
      <c r="R1076" s="202"/>
      <c r="S1076" s="202"/>
      <c r="T1076" s="202"/>
      <c r="U1076" s="202"/>
      <c r="V1076" s="202"/>
      <c r="W1076" s="202"/>
      <c r="X1076" s="202"/>
      <c r="Y1076" s="202"/>
      <c r="Z1076" s="202"/>
      <c r="AA1076" s="202"/>
      <c r="AB1076" s="202"/>
      <c r="AC1076" s="202"/>
      <c r="AD1076" s="202"/>
      <c r="AE1076" s="202"/>
      <c r="AF1076" s="202"/>
      <c r="AG1076" s="202"/>
      <c r="AH1076" s="202"/>
      <c r="AI1076" s="202"/>
      <c r="AJ1076" s="202"/>
      <c r="AK1076" s="202"/>
      <c r="AL1076" s="202"/>
      <c r="AM1076" s="202"/>
      <c r="AN1076" s="202"/>
      <c r="AO1076" s="202"/>
      <c r="AP1076" s="202"/>
      <c r="AQ1076" s="202"/>
      <c r="AR1076" s="202"/>
      <c r="AS1076" s="202"/>
      <c r="AT1076" s="202"/>
      <c r="AU1076" s="202"/>
      <c r="AV1076" s="202"/>
      <c r="AW1076" s="202"/>
      <c r="AX1076" s="202"/>
      <c r="AY1076" s="202"/>
      <c r="AZ1076" s="202"/>
      <c r="BA1076" s="202"/>
      <c r="BB1076" s="202"/>
      <c r="BC1076" s="202"/>
    </row>
    <row r="1077" spans="18:55" ht="14.25" customHeight="1">
      <c r="R1077" s="202"/>
      <c r="S1077" s="202"/>
      <c r="T1077" s="202"/>
      <c r="U1077" s="202"/>
      <c r="V1077" s="202"/>
      <c r="W1077" s="202"/>
      <c r="X1077" s="202"/>
      <c r="Y1077" s="202"/>
      <c r="Z1077" s="202"/>
      <c r="AA1077" s="202"/>
      <c r="AB1077" s="202"/>
      <c r="AC1077" s="202"/>
      <c r="AD1077" s="202"/>
      <c r="AE1077" s="202"/>
      <c r="AF1077" s="202"/>
      <c r="AG1077" s="202"/>
      <c r="AH1077" s="202"/>
      <c r="AI1077" s="202"/>
      <c r="AJ1077" s="202"/>
      <c r="AK1077" s="202"/>
      <c r="AL1077" s="202"/>
      <c r="AM1077" s="202"/>
      <c r="AN1077" s="202"/>
      <c r="AO1077" s="202"/>
      <c r="AP1077" s="202"/>
      <c r="AQ1077" s="202"/>
      <c r="AR1077" s="202"/>
      <c r="AS1077" s="202"/>
      <c r="AT1077" s="202"/>
      <c r="AU1077" s="202"/>
      <c r="AV1077" s="202"/>
      <c r="AW1077" s="202"/>
      <c r="AX1077" s="202"/>
      <c r="AY1077" s="202"/>
      <c r="AZ1077" s="202"/>
      <c r="BA1077" s="202"/>
      <c r="BB1077" s="202"/>
      <c r="BC1077" s="202"/>
    </row>
    <row r="1078" spans="18:55" ht="14.25" customHeight="1">
      <c r="R1078" s="202"/>
      <c r="S1078" s="202"/>
      <c r="T1078" s="202"/>
      <c r="U1078" s="202"/>
      <c r="V1078" s="202"/>
      <c r="W1078" s="202"/>
      <c r="X1078" s="202"/>
      <c r="Y1078" s="202"/>
      <c r="Z1078" s="202"/>
      <c r="AA1078" s="202"/>
      <c r="AB1078" s="202"/>
      <c r="AC1078" s="202"/>
      <c r="AD1078" s="202"/>
      <c r="AE1078" s="202"/>
      <c r="AF1078" s="202"/>
      <c r="AG1078" s="202"/>
      <c r="AH1078" s="202"/>
      <c r="AI1078" s="202"/>
      <c r="AJ1078" s="202"/>
      <c r="AK1078" s="202"/>
      <c r="AL1078" s="202"/>
      <c r="AM1078" s="202"/>
      <c r="AN1078" s="202"/>
      <c r="AO1078" s="202"/>
      <c r="AP1078" s="202"/>
      <c r="AQ1078" s="202"/>
      <c r="AR1078" s="202"/>
      <c r="AS1078" s="202"/>
      <c r="AT1078" s="202"/>
      <c r="AU1078" s="202"/>
      <c r="AV1078" s="202"/>
      <c r="AW1078" s="202"/>
      <c r="AX1078" s="202"/>
      <c r="AY1078" s="202"/>
      <c r="AZ1078" s="202"/>
      <c r="BA1078" s="202"/>
      <c r="BB1078" s="202"/>
      <c r="BC1078" s="202"/>
    </row>
    <row r="1079" spans="18:55" ht="14.25" customHeight="1">
      <c r="R1079" s="202"/>
      <c r="S1079" s="202"/>
      <c r="T1079" s="202"/>
      <c r="U1079" s="202"/>
      <c r="V1079" s="202"/>
      <c r="W1079" s="202"/>
      <c r="X1079" s="202"/>
      <c r="Y1079" s="202"/>
      <c r="Z1079" s="202"/>
      <c r="AA1079" s="202"/>
      <c r="AB1079" s="202"/>
      <c r="AC1079" s="202"/>
      <c r="AD1079" s="202"/>
      <c r="AE1079" s="202"/>
      <c r="AF1079" s="202"/>
      <c r="AG1079" s="202"/>
      <c r="AH1079" s="202"/>
      <c r="AI1079" s="202"/>
      <c r="AJ1079" s="202"/>
      <c r="AK1079" s="202"/>
      <c r="AL1079" s="202"/>
      <c r="AM1079" s="202"/>
      <c r="AN1079" s="202"/>
      <c r="AO1079" s="202"/>
      <c r="AP1079" s="202"/>
      <c r="AQ1079" s="202"/>
      <c r="AR1079" s="202"/>
      <c r="AS1079" s="202"/>
      <c r="AT1079" s="202"/>
      <c r="AU1079" s="202"/>
      <c r="AV1079" s="202"/>
      <c r="AW1079" s="202"/>
      <c r="AX1079" s="202"/>
      <c r="AY1079" s="202"/>
      <c r="AZ1079" s="202"/>
      <c r="BA1079" s="202"/>
      <c r="BB1079" s="202"/>
      <c r="BC1079" s="202"/>
    </row>
    <row r="1080" spans="18:55" ht="14.25" customHeight="1">
      <c r="R1080" s="202"/>
      <c r="S1080" s="202"/>
      <c r="T1080" s="202"/>
      <c r="U1080" s="202"/>
      <c r="V1080" s="202"/>
      <c r="W1080" s="202"/>
      <c r="X1080" s="202"/>
      <c r="Y1080" s="202"/>
      <c r="Z1080" s="202"/>
      <c r="AA1080" s="202"/>
      <c r="AB1080" s="202"/>
      <c r="AC1080" s="202"/>
      <c r="AD1080" s="202"/>
      <c r="AE1080" s="202"/>
      <c r="AF1080" s="202"/>
      <c r="AG1080" s="202"/>
      <c r="AH1080" s="202"/>
      <c r="AI1080" s="202"/>
      <c r="AJ1080" s="202"/>
      <c r="AK1080" s="202"/>
      <c r="AL1080" s="202"/>
      <c r="AM1080" s="202"/>
      <c r="AN1080" s="202"/>
      <c r="AO1080" s="202"/>
      <c r="AP1080" s="202"/>
      <c r="AQ1080" s="202"/>
      <c r="AR1080" s="202"/>
      <c r="AS1080" s="202"/>
      <c r="AT1080" s="202"/>
      <c r="AU1080" s="202"/>
      <c r="AV1080" s="202"/>
      <c r="AW1080" s="202"/>
      <c r="AX1080" s="202"/>
      <c r="AY1080" s="202"/>
      <c r="AZ1080" s="202"/>
      <c r="BA1080" s="202"/>
      <c r="BB1080" s="202"/>
      <c r="BC1080" s="202"/>
    </row>
    <row r="1081" spans="18:55" ht="14.25" customHeight="1">
      <c r="R1081" s="202"/>
      <c r="S1081" s="202"/>
      <c r="T1081" s="202"/>
      <c r="U1081" s="202"/>
      <c r="V1081" s="202"/>
      <c r="W1081" s="202"/>
      <c r="X1081" s="202"/>
      <c r="Y1081" s="202"/>
      <c r="Z1081" s="202"/>
      <c r="AA1081" s="202"/>
      <c r="AB1081" s="202"/>
      <c r="AC1081" s="202"/>
      <c r="AD1081" s="202"/>
      <c r="AE1081" s="202"/>
      <c r="AF1081" s="202"/>
      <c r="AG1081" s="202"/>
      <c r="AH1081" s="202"/>
      <c r="AI1081" s="202"/>
      <c r="AJ1081" s="202"/>
      <c r="AK1081" s="202"/>
      <c r="AL1081" s="202"/>
      <c r="AM1081" s="202"/>
      <c r="AN1081" s="202"/>
      <c r="AO1081" s="202"/>
      <c r="AP1081" s="202"/>
      <c r="AQ1081" s="202"/>
      <c r="AR1081" s="202"/>
      <c r="AS1081" s="202"/>
      <c r="AT1081" s="202"/>
      <c r="AU1081" s="202"/>
      <c r="AV1081" s="202"/>
      <c r="AW1081" s="202"/>
      <c r="AX1081" s="202"/>
      <c r="AY1081" s="202"/>
      <c r="AZ1081" s="202"/>
      <c r="BA1081" s="202"/>
      <c r="BB1081" s="202"/>
      <c r="BC1081" s="202"/>
    </row>
    <row r="1082" spans="18:55" ht="14.25" customHeight="1">
      <c r="R1082" s="202"/>
      <c r="S1082" s="202"/>
      <c r="T1082" s="202"/>
      <c r="U1082" s="202"/>
      <c r="V1082" s="202"/>
      <c r="W1082" s="202"/>
      <c r="X1082" s="202"/>
      <c r="Y1082" s="202"/>
      <c r="Z1082" s="202"/>
      <c r="AA1082" s="202"/>
      <c r="AB1082" s="202"/>
      <c r="AC1082" s="202"/>
      <c r="AD1082" s="202"/>
      <c r="AE1082" s="202"/>
      <c r="AF1082" s="202"/>
      <c r="AG1082" s="202"/>
      <c r="AH1082" s="202"/>
      <c r="AI1082" s="202"/>
      <c r="AJ1082" s="202"/>
      <c r="AK1082" s="202"/>
      <c r="AL1082" s="202"/>
      <c r="AM1082" s="202"/>
      <c r="AN1082" s="202"/>
      <c r="AO1082" s="202"/>
      <c r="AP1082" s="202"/>
      <c r="AQ1082" s="202"/>
      <c r="AR1082" s="202"/>
      <c r="AS1082" s="202"/>
      <c r="AT1082" s="202"/>
      <c r="AU1082" s="202"/>
      <c r="AV1082" s="202"/>
      <c r="AW1082" s="202"/>
      <c r="AX1082" s="202"/>
      <c r="AY1082" s="202"/>
      <c r="AZ1082" s="202"/>
      <c r="BA1082" s="202"/>
      <c r="BB1082" s="202"/>
      <c r="BC1082" s="202"/>
    </row>
    <row r="1083" spans="18:55" ht="14.25" customHeight="1">
      <c r="R1083" s="202"/>
      <c r="S1083" s="202"/>
      <c r="T1083" s="202"/>
      <c r="U1083" s="202"/>
      <c r="V1083" s="202"/>
      <c r="W1083" s="202"/>
      <c r="X1083" s="202"/>
      <c r="Y1083" s="202"/>
      <c r="Z1083" s="202"/>
      <c r="AA1083" s="202"/>
      <c r="AB1083" s="202"/>
      <c r="AC1083" s="202"/>
      <c r="AD1083" s="202"/>
      <c r="AE1083" s="202"/>
      <c r="AF1083" s="202"/>
      <c r="AG1083" s="202"/>
      <c r="AH1083" s="202"/>
      <c r="AI1083" s="202"/>
      <c r="AJ1083" s="202"/>
      <c r="AK1083" s="202"/>
      <c r="AL1083" s="202"/>
      <c r="AM1083" s="202"/>
      <c r="AN1083" s="202"/>
      <c r="AO1083" s="202"/>
      <c r="AP1083" s="202"/>
      <c r="AQ1083" s="202"/>
      <c r="AR1083" s="202"/>
      <c r="AS1083" s="202"/>
      <c r="AT1083" s="202"/>
      <c r="AU1083" s="202"/>
      <c r="AV1083" s="202"/>
      <c r="AW1083" s="202"/>
      <c r="AX1083" s="202"/>
      <c r="AY1083" s="202"/>
      <c r="AZ1083" s="202"/>
      <c r="BA1083" s="202"/>
      <c r="BB1083" s="202"/>
      <c r="BC1083" s="202"/>
    </row>
    <row r="1084" spans="18:55" ht="14.25" customHeight="1">
      <c r="R1084" s="202"/>
      <c r="S1084" s="202"/>
      <c r="T1084" s="202"/>
      <c r="U1084" s="202"/>
      <c r="V1084" s="202"/>
      <c r="W1084" s="202"/>
      <c r="X1084" s="202"/>
      <c r="Y1084" s="202"/>
      <c r="Z1084" s="202"/>
      <c r="AA1084" s="202"/>
      <c r="AB1084" s="202"/>
      <c r="AC1084" s="202"/>
      <c r="AD1084" s="202"/>
      <c r="AE1084" s="202"/>
      <c r="AF1084" s="202"/>
      <c r="AG1084" s="202"/>
      <c r="AH1084" s="202"/>
      <c r="AI1084" s="202"/>
      <c r="AJ1084" s="202"/>
      <c r="AK1084" s="202"/>
      <c r="AL1084" s="202"/>
      <c r="AM1084" s="202"/>
      <c r="AN1084" s="202"/>
      <c r="AO1084" s="202"/>
      <c r="AP1084" s="202"/>
      <c r="AQ1084" s="202"/>
      <c r="AR1084" s="202"/>
      <c r="AS1084" s="202"/>
      <c r="AT1084" s="202"/>
      <c r="AU1084" s="202"/>
      <c r="AV1084" s="202"/>
      <c r="AW1084" s="202"/>
      <c r="AX1084" s="202"/>
      <c r="AY1084" s="202"/>
      <c r="AZ1084" s="202"/>
      <c r="BA1084" s="202"/>
      <c r="BB1084" s="202"/>
      <c r="BC1084" s="202"/>
    </row>
    <row r="1085" spans="18:55" ht="14.25" customHeight="1">
      <c r="R1085" s="202"/>
      <c r="S1085" s="202"/>
      <c r="T1085" s="202"/>
      <c r="U1085" s="202"/>
      <c r="V1085" s="202"/>
      <c r="W1085" s="202"/>
      <c r="X1085" s="202"/>
      <c r="Y1085" s="202"/>
      <c r="Z1085" s="202"/>
      <c r="AA1085" s="202"/>
      <c r="AB1085" s="202"/>
      <c r="AC1085" s="202"/>
      <c r="AD1085" s="202"/>
      <c r="AE1085" s="202"/>
      <c r="AF1085" s="202"/>
      <c r="AG1085" s="202"/>
      <c r="AH1085" s="202"/>
      <c r="AI1085" s="202"/>
      <c r="AJ1085" s="202"/>
      <c r="AK1085" s="202"/>
      <c r="AL1085" s="202"/>
      <c r="AM1085" s="202"/>
      <c r="AN1085" s="202"/>
      <c r="AO1085" s="202"/>
      <c r="AP1085" s="202"/>
      <c r="AQ1085" s="202"/>
      <c r="AR1085" s="202"/>
      <c r="AS1085" s="202"/>
      <c r="AT1085" s="202"/>
      <c r="AU1085" s="202"/>
      <c r="AV1085" s="202"/>
      <c r="AW1085" s="202"/>
      <c r="AX1085" s="202"/>
      <c r="AY1085" s="202"/>
      <c r="AZ1085" s="202"/>
      <c r="BA1085" s="202"/>
      <c r="BB1085" s="202"/>
      <c r="BC1085" s="202"/>
    </row>
    <row r="1086" spans="18:55" ht="14.25" customHeight="1">
      <c r="R1086" s="202"/>
      <c r="S1086" s="202"/>
      <c r="T1086" s="202"/>
      <c r="U1086" s="202"/>
      <c r="V1086" s="202"/>
      <c r="W1086" s="202"/>
      <c r="X1086" s="202"/>
      <c r="Y1086" s="202"/>
      <c r="Z1086" s="202"/>
      <c r="AA1086" s="202"/>
      <c r="AB1086" s="202"/>
      <c r="AC1086" s="202"/>
      <c r="AD1086" s="202"/>
      <c r="AE1086" s="202"/>
      <c r="AF1086" s="202"/>
      <c r="AG1086" s="202"/>
      <c r="AH1086" s="202"/>
      <c r="AI1086" s="202"/>
      <c r="AJ1086" s="202"/>
      <c r="AK1086" s="202"/>
      <c r="AL1086" s="202"/>
      <c r="AM1086" s="202"/>
      <c r="AN1086" s="202"/>
      <c r="AO1086" s="202"/>
      <c r="AP1086" s="202"/>
      <c r="AQ1086" s="202"/>
      <c r="AR1086" s="202"/>
      <c r="AS1086" s="202"/>
      <c r="AT1086" s="202"/>
      <c r="AU1086" s="202"/>
      <c r="AV1086" s="202"/>
      <c r="AW1086" s="202"/>
      <c r="AX1086" s="202"/>
      <c r="AY1086" s="202"/>
      <c r="AZ1086" s="202"/>
      <c r="BA1086" s="202"/>
      <c r="BB1086" s="202"/>
      <c r="BC1086" s="202"/>
    </row>
    <row r="1087" spans="18:55" ht="14.25" customHeight="1">
      <c r="R1087" s="202"/>
      <c r="S1087" s="202"/>
      <c r="T1087" s="202"/>
      <c r="U1087" s="202"/>
      <c r="V1087" s="202"/>
      <c r="W1087" s="202"/>
      <c r="X1087" s="202"/>
      <c r="Y1087" s="202"/>
      <c r="Z1087" s="202"/>
      <c r="AA1087" s="202"/>
      <c r="AB1087" s="202"/>
      <c r="AC1087" s="202"/>
      <c r="AD1087" s="202"/>
      <c r="AE1087" s="202"/>
      <c r="AF1087" s="202"/>
      <c r="AG1087" s="202"/>
      <c r="AH1087" s="202"/>
      <c r="AI1087" s="202"/>
      <c r="AJ1087" s="202"/>
      <c r="AK1087" s="202"/>
      <c r="AL1087" s="202"/>
      <c r="AM1087" s="202"/>
      <c r="AN1087" s="202"/>
      <c r="AO1087" s="202"/>
      <c r="AP1087" s="202"/>
      <c r="AQ1087" s="202"/>
      <c r="AR1087" s="202"/>
      <c r="AS1087" s="202"/>
      <c r="AT1087" s="202"/>
      <c r="AU1087" s="202"/>
      <c r="AV1087" s="202"/>
      <c r="AW1087" s="202"/>
      <c r="AX1087" s="202"/>
      <c r="AY1087" s="202"/>
      <c r="AZ1087" s="202"/>
      <c r="BA1087" s="202"/>
      <c r="BB1087" s="202"/>
      <c r="BC1087" s="202"/>
    </row>
    <row r="1088" spans="18:55" ht="14.25" customHeight="1">
      <c r="R1088" s="202"/>
      <c r="S1088" s="202"/>
      <c r="T1088" s="202"/>
      <c r="U1088" s="202"/>
      <c r="V1088" s="202"/>
      <c r="W1088" s="202"/>
      <c r="X1088" s="202"/>
      <c r="Y1088" s="202"/>
      <c r="Z1088" s="202"/>
      <c r="AA1088" s="202"/>
      <c r="AB1088" s="202"/>
      <c r="AC1088" s="202"/>
      <c r="AD1088" s="202"/>
      <c r="AE1088" s="202"/>
      <c r="AF1088" s="202"/>
      <c r="AG1088" s="202"/>
      <c r="AH1088" s="202"/>
      <c r="AI1088" s="202"/>
      <c r="AJ1088" s="202"/>
      <c r="AK1088" s="202"/>
      <c r="AL1088" s="202"/>
      <c r="AM1088" s="202"/>
      <c r="AN1088" s="202"/>
      <c r="AO1088" s="202"/>
      <c r="AP1088" s="202"/>
      <c r="AQ1088" s="202"/>
      <c r="AR1088" s="202"/>
      <c r="AS1088" s="202"/>
      <c r="AT1088" s="202"/>
      <c r="AU1088" s="202"/>
      <c r="AV1088" s="202"/>
      <c r="AW1088" s="202"/>
      <c r="AX1088" s="202"/>
      <c r="AY1088" s="202"/>
      <c r="AZ1088" s="202"/>
      <c r="BA1088" s="202"/>
      <c r="BB1088" s="202"/>
      <c r="BC1088" s="202"/>
    </row>
    <row r="1089" spans="18:55" ht="14.25" customHeight="1">
      <c r="R1089" s="202"/>
      <c r="S1089" s="202"/>
      <c r="T1089" s="202"/>
      <c r="U1089" s="202"/>
      <c r="V1089" s="202"/>
      <c r="W1089" s="202"/>
      <c r="X1089" s="202"/>
      <c r="Y1089" s="202"/>
      <c r="Z1089" s="202"/>
      <c r="AA1089" s="202"/>
      <c r="AB1089" s="202"/>
      <c r="AC1089" s="202"/>
      <c r="AD1089" s="202"/>
      <c r="AE1089" s="202"/>
      <c r="AF1089" s="202"/>
      <c r="AG1089" s="202"/>
      <c r="AH1089" s="202"/>
      <c r="AI1089" s="202"/>
      <c r="AJ1089" s="202"/>
      <c r="AK1089" s="202"/>
      <c r="AL1089" s="202"/>
      <c r="AM1089" s="202"/>
      <c r="AN1089" s="202"/>
      <c r="AO1089" s="202"/>
      <c r="AP1089" s="202"/>
      <c r="AQ1089" s="202"/>
      <c r="AR1089" s="202"/>
      <c r="AS1089" s="202"/>
      <c r="AT1089" s="202"/>
      <c r="AU1089" s="202"/>
      <c r="AV1089" s="202"/>
      <c r="AW1089" s="202"/>
      <c r="AX1089" s="202"/>
      <c r="AY1089" s="202"/>
      <c r="AZ1089" s="202"/>
      <c r="BA1089" s="202"/>
      <c r="BB1089" s="202"/>
      <c r="BC1089" s="202"/>
    </row>
    <row r="1090" spans="18:55" ht="14.25" customHeight="1">
      <c r="R1090" s="202"/>
      <c r="S1090" s="202"/>
      <c r="T1090" s="202"/>
      <c r="U1090" s="202"/>
      <c r="V1090" s="202"/>
      <c r="W1090" s="202"/>
      <c r="X1090" s="202"/>
      <c r="Y1090" s="202"/>
      <c r="Z1090" s="202"/>
      <c r="AA1090" s="202"/>
      <c r="AB1090" s="202"/>
      <c r="AC1090" s="202"/>
      <c r="AD1090" s="202"/>
      <c r="AE1090" s="202"/>
      <c r="AF1090" s="202"/>
      <c r="AG1090" s="202"/>
      <c r="AH1090" s="202"/>
      <c r="AI1090" s="202"/>
      <c r="AJ1090" s="202"/>
      <c r="AK1090" s="202"/>
      <c r="AL1090" s="202"/>
      <c r="AM1090" s="202"/>
      <c r="AN1090" s="202"/>
      <c r="AO1090" s="202"/>
      <c r="AP1090" s="202"/>
      <c r="AQ1090" s="202"/>
      <c r="AR1090" s="202"/>
      <c r="AS1090" s="202"/>
      <c r="AT1090" s="202"/>
      <c r="AU1090" s="202"/>
      <c r="AV1090" s="202"/>
      <c r="AW1090" s="202"/>
      <c r="AX1090" s="202"/>
      <c r="AY1090" s="202"/>
      <c r="AZ1090" s="202"/>
      <c r="BA1090" s="202"/>
      <c r="BB1090" s="202"/>
      <c r="BC1090" s="202"/>
    </row>
    <row r="1091" spans="18:55" ht="14.25" customHeight="1">
      <c r="R1091" s="202"/>
      <c r="S1091" s="202"/>
      <c r="T1091" s="202"/>
      <c r="U1091" s="202"/>
      <c r="V1091" s="202"/>
      <c r="W1091" s="202"/>
      <c r="X1091" s="202"/>
      <c r="Y1091" s="202"/>
      <c r="Z1091" s="202"/>
      <c r="AA1091" s="202"/>
      <c r="AB1091" s="202"/>
      <c r="AC1091" s="202"/>
      <c r="AD1091" s="202"/>
      <c r="AE1091" s="202"/>
      <c r="AF1091" s="202"/>
      <c r="AG1091" s="202"/>
      <c r="AH1091" s="202"/>
      <c r="AI1091" s="202"/>
      <c r="AJ1091" s="202"/>
      <c r="AK1091" s="202"/>
      <c r="AL1091" s="202"/>
      <c r="AM1091" s="202"/>
      <c r="AN1091" s="202"/>
      <c r="AO1091" s="202"/>
      <c r="AP1091" s="202"/>
      <c r="AQ1091" s="202"/>
      <c r="AR1091" s="202"/>
      <c r="AS1091" s="202"/>
      <c r="AT1091" s="202"/>
      <c r="AU1091" s="202"/>
      <c r="AV1091" s="202"/>
      <c r="AW1091" s="202"/>
      <c r="AX1091" s="202"/>
      <c r="AY1091" s="202"/>
      <c r="AZ1091" s="202"/>
      <c r="BA1091" s="202"/>
      <c r="BB1091" s="202"/>
      <c r="BC1091" s="202"/>
    </row>
    <row r="1092" spans="18:55" ht="14.25" customHeight="1">
      <c r="R1092" s="202"/>
      <c r="S1092" s="202"/>
      <c r="T1092" s="202"/>
      <c r="U1092" s="202"/>
      <c r="V1092" s="202"/>
      <c r="W1092" s="202"/>
      <c r="X1092" s="202"/>
      <c r="Y1092" s="202"/>
      <c r="Z1092" s="202"/>
      <c r="AA1092" s="202"/>
      <c r="AB1092" s="202"/>
      <c r="AC1092" s="202"/>
      <c r="AD1092" s="202"/>
      <c r="AE1092" s="202"/>
      <c r="AF1092" s="202"/>
      <c r="AG1092" s="202"/>
      <c r="AH1092" s="202"/>
      <c r="AI1092" s="202"/>
      <c r="AJ1092" s="202"/>
      <c r="AK1092" s="202"/>
      <c r="AL1092" s="202"/>
      <c r="AM1092" s="202"/>
      <c r="AN1092" s="202"/>
      <c r="AO1092" s="202"/>
      <c r="AP1092" s="202"/>
      <c r="AQ1092" s="202"/>
      <c r="AR1092" s="202"/>
      <c r="AS1092" s="202"/>
      <c r="AT1092" s="202"/>
      <c r="AU1092" s="202"/>
      <c r="AV1092" s="202"/>
      <c r="AW1092" s="202"/>
      <c r="AX1092" s="202"/>
      <c r="AY1092" s="202"/>
      <c r="AZ1092" s="202"/>
      <c r="BA1092" s="202"/>
      <c r="BB1092" s="202"/>
      <c r="BC1092" s="202"/>
    </row>
    <row r="1093" spans="18:55" ht="14.25" customHeight="1">
      <c r="R1093" s="202"/>
      <c r="S1093" s="202"/>
      <c r="T1093" s="202"/>
      <c r="U1093" s="202"/>
      <c r="V1093" s="202"/>
      <c r="W1093" s="202"/>
      <c r="X1093" s="202"/>
      <c r="Y1093" s="202"/>
      <c r="Z1093" s="202"/>
      <c r="AA1093" s="202"/>
      <c r="AB1093" s="202"/>
      <c r="AC1093" s="202"/>
      <c r="AD1093" s="202"/>
      <c r="AE1093" s="202"/>
      <c r="AF1093" s="202"/>
      <c r="AG1093" s="202"/>
      <c r="AH1093" s="202"/>
      <c r="AI1093" s="202"/>
      <c r="AJ1093" s="202"/>
      <c r="AK1093" s="202"/>
      <c r="AL1093" s="202"/>
      <c r="AM1093" s="202"/>
      <c r="AN1093" s="202"/>
      <c r="AO1093" s="202"/>
      <c r="AP1093" s="202"/>
      <c r="AQ1093" s="202"/>
      <c r="AR1093" s="202"/>
      <c r="AS1093" s="202"/>
      <c r="AT1093" s="202"/>
      <c r="AU1093" s="202"/>
      <c r="AV1093" s="202"/>
      <c r="AW1093" s="202"/>
      <c r="AX1093" s="202"/>
      <c r="AY1093" s="202"/>
      <c r="AZ1093" s="202"/>
      <c r="BA1093" s="202"/>
      <c r="BB1093" s="202"/>
      <c r="BC1093" s="202"/>
    </row>
    <row r="1094" spans="18:55" ht="14.25" customHeight="1">
      <c r="R1094" s="202"/>
      <c r="S1094" s="202"/>
      <c r="T1094" s="202"/>
      <c r="U1094" s="202"/>
      <c r="V1094" s="202"/>
      <c r="W1094" s="202"/>
      <c r="X1094" s="202"/>
      <c r="Y1094" s="202"/>
      <c r="Z1094" s="202"/>
      <c r="AA1094" s="202"/>
      <c r="AB1094" s="202"/>
      <c r="AC1094" s="202"/>
      <c r="AD1094" s="202"/>
      <c r="AE1094" s="202"/>
      <c r="AF1094" s="202"/>
      <c r="AG1094" s="202"/>
      <c r="AH1094" s="202"/>
      <c r="AI1094" s="202"/>
      <c r="AJ1094" s="202"/>
      <c r="AK1094" s="202"/>
      <c r="AL1094" s="202"/>
      <c r="AM1094" s="202"/>
      <c r="AN1094" s="202"/>
      <c r="AO1094" s="202"/>
      <c r="AP1094" s="202"/>
      <c r="AQ1094" s="202"/>
      <c r="AR1094" s="202"/>
      <c r="AS1094" s="202"/>
      <c r="AT1094" s="202"/>
      <c r="AU1094" s="202"/>
      <c r="AV1094" s="202"/>
      <c r="AW1094" s="202"/>
      <c r="AX1094" s="202"/>
      <c r="AY1094" s="202"/>
      <c r="AZ1094" s="202"/>
      <c r="BA1094" s="202"/>
      <c r="BB1094" s="202"/>
      <c r="BC1094" s="202"/>
    </row>
    <row r="1095" spans="18:55" ht="14.25" customHeight="1">
      <c r="R1095" s="202"/>
      <c r="S1095" s="202"/>
      <c r="T1095" s="202"/>
      <c r="U1095" s="202"/>
      <c r="V1095" s="202"/>
      <c r="W1095" s="202"/>
      <c r="X1095" s="202"/>
      <c r="Y1095" s="202"/>
      <c r="Z1095" s="202"/>
      <c r="AA1095" s="202"/>
      <c r="AB1095" s="202"/>
      <c r="AC1095" s="202"/>
      <c r="AD1095" s="202"/>
      <c r="AE1095" s="202"/>
      <c r="AF1095" s="202"/>
      <c r="AG1095" s="202"/>
      <c r="AH1095" s="202"/>
      <c r="AI1095" s="202"/>
      <c r="AJ1095" s="202"/>
      <c r="AK1095" s="202"/>
      <c r="AL1095" s="202"/>
      <c r="AM1095" s="202"/>
      <c r="AN1095" s="202"/>
      <c r="AO1095" s="202"/>
      <c r="AP1095" s="202"/>
      <c r="AQ1095" s="202"/>
      <c r="AR1095" s="202"/>
      <c r="AS1095" s="202"/>
      <c r="AT1095" s="202"/>
      <c r="AU1095" s="202"/>
      <c r="AV1095" s="202"/>
      <c r="AW1095" s="202"/>
      <c r="AX1095" s="202"/>
      <c r="AY1095" s="202"/>
      <c r="AZ1095" s="202"/>
      <c r="BA1095" s="202"/>
      <c r="BB1095" s="202"/>
      <c r="BC1095" s="202"/>
    </row>
    <row r="1096" spans="18:55" ht="14.25" customHeight="1">
      <c r="R1096" s="202"/>
      <c r="S1096" s="202"/>
      <c r="T1096" s="202"/>
      <c r="U1096" s="202"/>
      <c r="V1096" s="202"/>
      <c r="W1096" s="202"/>
      <c r="X1096" s="202"/>
      <c r="Y1096" s="202"/>
      <c r="Z1096" s="202"/>
      <c r="AA1096" s="202"/>
      <c r="AB1096" s="202"/>
      <c r="AC1096" s="202"/>
      <c r="AD1096" s="202"/>
      <c r="AE1096" s="202"/>
      <c r="AF1096" s="202"/>
      <c r="AG1096" s="202"/>
      <c r="AH1096" s="202"/>
      <c r="AI1096" s="202"/>
      <c r="AJ1096" s="202"/>
      <c r="AK1096" s="202"/>
      <c r="AL1096" s="202"/>
      <c r="AM1096" s="202"/>
      <c r="AN1096" s="202"/>
      <c r="AO1096" s="202"/>
      <c r="AP1096" s="202"/>
      <c r="AQ1096" s="202"/>
      <c r="AR1096" s="202"/>
      <c r="AS1096" s="202"/>
      <c r="AT1096" s="202"/>
      <c r="AU1096" s="202"/>
      <c r="AV1096" s="202"/>
      <c r="AW1096" s="202"/>
      <c r="AX1096" s="202"/>
      <c r="AY1096" s="202"/>
      <c r="AZ1096" s="202"/>
      <c r="BA1096" s="202"/>
      <c r="BB1096" s="202"/>
      <c r="BC1096" s="202"/>
    </row>
    <row r="1097" spans="18:55" ht="14.25" customHeight="1">
      <c r="R1097" s="202"/>
      <c r="S1097" s="202"/>
      <c r="T1097" s="202"/>
      <c r="U1097" s="202"/>
      <c r="V1097" s="202"/>
      <c r="W1097" s="202"/>
      <c r="X1097" s="202"/>
      <c r="Y1097" s="202"/>
      <c r="Z1097" s="202"/>
      <c r="AA1097" s="202"/>
      <c r="AB1097" s="202"/>
      <c r="AC1097" s="202"/>
      <c r="AD1097" s="202"/>
      <c r="AE1097" s="202"/>
      <c r="AF1097" s="202"/>
      <c r="AG1097" s="202"/>
      <c r="AH1097" s="202"/>
      <c r="AI1097" s="202"/>
      <c r="AJ1097" s="202"/>
      <c r="AK1097" s="202"/>
      <c r="AL1097" s="202"/>
      <c r="AM1097" s="202"/>
      <c r="AN1097" s="202"/>
      <c r="AO1097" s="202"/>
      <c r="AP1097" s="202"/>
      <c r="AQ1097" s="202"/>
      <c r="AR1097" s="202"/>
      <c r="AS1097" s="202"/>
      <c r="AT1097" s="202"/>
      <c r="AU1097" s="202"/>
      <c r="AV1097" s="202"/>
      <c r="AW1097" s="202"/>
      <c r="AX1097" s="202"/>
      <c r="AY1097" s="202"/>
      <c r="AZ1097" s="202"/>
      <c r="BA1097" s="202"/>
      <c r="BB1097" s="202"/>
      <c r="BC1097" s="202"/>
    </row>
    <row r="1098" spans="18:55" ht="14.25" customHeight="1">
      <c r="R1098" s="202"/>
      <c r="S1098" s="202"/>
      <c r="T1098" s="202"/>
      <c r="U1098" s="202"/>
      <c r="V1098" s="202"/>
      <c r="W1098" s="202"/>
      <c r="X1098" s="202"/>
      <c r="Y1098" s="202"/>
      <c r="Z1098" s="202"/>
      <c r="AA1098" s="202"/>
      <c r="AB1098" s="202"/>
      <c r="AC1098" s="202"/>
      <c r="AD1098" s="202"/>
      <c r="AE1098" s="202"/>
      <c r="AF1098" s="202"/>
      <c r="AG1098" s="202"/>
      <c r="AH1098" s="202"/>
      <c r="AI1098" s="202"/>
      <c r="AJ1098" s="202"/>
      <c r="AK1098" s="202"/>
      <c r="AL1098" s="202"/>
      <c r="AM1098" s="202"/>
      <c r="AN1098" s="202"/>
      <c r="AO1098" s="202"/>
      <c r="AP1098" s="202"/>
      <c r="AQ1098" s="202"/>
      <c r="AR1098" s="202"/>
      <c r="AS1098" s="202"/>
      <c r="AT1098" s="202"/>
      <c r="AU1098" s="202"/>
      <c r="AV1098" s="202"/>
      <c r="AW1098" s="202"/>
      <c r="AX1098" s="202"/>
      <c r="AY1098" s="202"/>
      <c r="AZ1098" s="202"/>
      <c r="BA1098" s="202"/>
      <c r="BB1098" s="202"/>
      <c r="BC1098" s="202"/>
    </row>
    <row r="1099" spans="18:55" ht="14.25" customHeight="1">
      <c r="R1099" s="202"/>
      <c r="S1099" s="202"/>
      <c r="T1099" s="202"/>
      <c r="U1099" s="202"/>
      <c r="V1099" s="202"/>
      <c r="W1099" s="202"/>
      <c r="X1099" s="202"/>
      <c r="Y1099" s="202"/>
      <c r="Z1099" s="202"/>
      <c r="AA1099" s="202"/>
      <c r="AB1099" s="202"/>
      <c r="AC1099" s="202"/>
      <c r="AD1099" s="202"/>
      <c r="AE1099" s="202"/>
      <c r="AF1099" s="202"/>
      <c r="AG1099" s="202"/>
      <c r="AH1099" s="202"/>
      <c r="AI1099" s="202"/>
      <c r="AJ1099" s="202"/>
      <c r="AK1099" s="202"/>
      <c r="AL1099" s="202"/>
      <c r="AM1099" s="202"/>
      <c r="AN1099" s="202"/>
      <c r="AO1099" s="202"/>
      <c r="AP1099" s="202"/>
      <c r="AQ1099" s="202"/>
      <c r="AR1099" s="202"/>
      <c r="AS1099" s="202"/>
      <c r="AT1099" s="202"/>
      <c r="AU1099" s="202"/>
      <c r="AV1099" s="202"/>
      <c r="AW1099" s="202"/>
      <c r="AX1099" s="202"/>
      <c r="AY1099" s="202"/>
      <c r="AZ1099" s="202"/>
      <c r="BA1099" s="202"/>
      <c r="BB1099" s="202"/>
      <c r="BC1099" s="202"/>
    </row>
    <row r="1100" spans="18:55" ht="14.25" customHeight="1">
      <c r="R1100" s="202"/>
      <c r="S1100" s="202"/>
      <c r="T1100" s="202"/>
      <c r="U1100" s="202"/>
      <c r="V1100" s="202"/>
      <c r="W1100" s="202"/>
      <c r="X1100" s="202"/>
      <c r="Y1100" s="202"/>
      <c r="Z1100" s="202"/>
      <c r="AA1100" s="202"/>
      <c r="AB1100" s="202"/>
      <c r="AC1100" s="202"/>
      <c r="AD1100" s="202"/>
      <c r="AE1100" s="202"/>
      <c r="AF1100" s="202"/>
      <c r="AG1100" s="202"/>
      <c r="AH1100" s="202"/>
      <c r="AI1100" s="202"/>
      <c r="AJ1100" s="202"/>
      <c r="AK1100" s="202"/>
      <c r="AL1100" s="202"/>
      <c r="AM1100" s="202"/>
      <c r="AN1100" s="202"/>
      <c r="AO1100" s="202"/>
      <c r="AP1100" s="202"/>
      <c r="AQ1100" s="202"/>
      <c r="AR1100" s="202"/>
      <c r="AS1100" s="202"/>
      <c r="AT1100" s="202"/>
      <c r="AU1100" s="202"/>
      <c r="AV1100" s="202"/>
      <c r="AW1100" s="202"/>
      <c r="AX1100" s="202"/>
      <c r="AY1100" s="202"/>
      <c r="AZ1100" s="202"/>
      <c r="BA1100" s="202"/>
      <c r="BB1100" s="202"/>
      <c r="BC1100" s="202"/>
    </row>
    <row r="1101" spans="18:55" ht="14.25" customHeight="1">
      <c r="R1101" s="202"/>
      <c r="S1101" s="202"/>
      <c r="T1101" s="202"/>
      <c r="U1101" s="202"/>
      <c r="V1101" s="202"/>
      <c r="W1101" s="202"/>
      <c r="X1101" s="202"/>
      <c r="Y1101" s="202"/>
      <c r="Z1101" s="202"/>
      <c r="AA1101" s="202"/>
      <c r="AB1101" s="202"/>
      <c r="AC1101" s="202"/>
      <c r="AD1101" s="202"/>
      <c r="AE1101" s="202"/>
      <c r="AF1101" s="202"/>
      <c r="AG1101" s="202"/>
      <c r="AH1101" s="202"/>
      <c r="AI1101" s="202"/>
      <c r="AJ1101" s="202"/>
      <c r="AK1101" s="202"/>
      <c r="AL1101" s="202"/>
      <c r="AM1101" s="202"/>
      <c r="AN1101" s="202"/>
      <c r="AO1101" s="202"/>
      <c r="AP1101" s="202"/>
      <c r="AQ1101" s="202"/>
      <c r="AR1101" s="202"/>
      <c r="AS1101" s="202"/>
      <c r="AT1101" s="202"/>
      <c r="AU1101" s="202"/>
      <c r="AV1101" s="202"/>
      <c r="AW1101" s="202"/>
      <c r="AX1101" s="202"/>
      <c r="AY1101" s="202"/>
      <c r="AZ1101" s="202"/>
      <c r="BA1101" s="202"/>
      <c r="BB1101" s="202"/>
      <c r="BC1101" s="202"/>
    </row>
    <row r="1102" spans="18:55" ht="14.25" customHeight="1">
      <c r="R1102" s="202"/>
      <c r="S1102" s="202"/>
      <c r="T1102" s="202"/>
      <c r="U1102" s="202"/>
      <c r="V1102" s="202"/>
      <c r="W1102" s="202"/>
      <c r="X1102" s="202"/>
      <c r="Y1102" s="202"/>
      <c r="Z1102" s="202"/>
      <c r="AA1102" s="202"/>
      <c r="AB1102" s="202"/>
      <c r="AC1102" s="202"/>
      <c r="AD1102" s="202"/>
      <c r="AE1102" s="202"/>
      <c r="AF1102" s="202"/>
      <c r="AG1102" s="202"/>
      <c r="AH1102" s="202"/>
      <c r="AI1102" s="202"/>
      <c r="AJ1102" s="202"/>
      <c r="AK1102" s="202"/>
      <c r="AL1102" s="202"/>
      <c r="AM1102" s="202"/>
      <c r="AN1102" s="202"/>
      <c r="AO1102" s="202"/>
      <c r="AP1102" s="202"/>
      <c r="AQ1102" s="202"/>
      <c r="AR1102" s="202"/>
      <c r="AS1102" s="202"/>
      <c r="AT1102" s="202"/>
      <c r="AU1102" s="202"/>
      <c r="AV1102" s="202"/>
      <c r="AW1102" s="202"/>
      <c r="AX1102" s="202"/>
      <c r="AY1102" s="202"/>
      <c r="AZ1102" s="202"/>
      <c r="BA1102" s="202"/>
      <c r="BB1102" s="202"/>
      <c r="BC1102" s="202"/>
    </row>
    <row r="1103" spans="18:55" ht="14.25" customHeight="1">
      <c r="R1103" s="202"/>
      <c r="S1103" s="202"/>
      <c r="T1103" s="202"/>
      <c r="U1103" s="202"/>
      <c r="V1103" s="202"/>
      <c r="W1103" s="202"/>
      <c r="X1103" s="202"/>
      <c r="Y1103" s="202"/>
      <c r="Z1103" s="202"/>
      <c r="AA1103" s="202"/>
      <c r="AB1103" s="202"/>
      <c r="AC1103" s="202"/>
      <c r="AD1103" s="202"/>
      <c r="AE1103" s="202"/>
      <c r="AF1103" s="202"/>
      <c r="AG1103" s="202"/>
      <c r="AH1103" s="202"/>
      <c r="AI1103" s="202"/>
      <c r="AJ1103" s="202"/>
      <c r="AK1103" s="202"/>
      <c r="AL1103" s="202"/>
      <c r="AM1103" s="202"/>
      <c r="AN1103" s="202"/>
      <c r="AO1103" s="202"/>
      <c r="AP1103" s="202"/>
      <c r="AQ1103" s="202"/>
      <c r="AR1103" s="202"/>
      <c r="AS1103" s="202"/>
      <c r="AT1103" s="202"/>
      <c r="AU1103" s="202"/>
      <c r="AV1103" s="202"/>
      <c r="AW1103" s="202"/>
      <c r="AX1103" s="202"/>
      <c r="AY1103" s="202"/>
      <c r="AZ1103" s="202"/>
      <c r="BA1103" s="202"/>
      <c r="BB1103" s="202"/>
      <c r="BC1103" s="202"/>
    </row>
    <row r="1104" spans="18:55" ht="14.25" customHeight="1">
      <c r="R1104" s="202"/>
      <c r="S1104" s="202"/>
      <c r="T1104" s="202"/>
      <c r="U1104" s="202"/>
      <c r="V1104" s="202"/>
      <c r="W1104" s="202"/>
      <c r="X1104" s="202"/>
      <c r="Y1104" s="202"/>
      <c r="Z1104" s="202"/>
      <c r="AA1104" s="202"/>
      <c r="AB1104" s="202"/>
      <c r="AC1104" s="202"/>
      <c r="AD1104" s="202"/>
      <c r="AE1104" s="202"/>
      <c r="AF1104" s="202"/>
      <c r="AG1104" s="202"/>
      <c r="AH1104" s="202"/>
      <c r="AI1104" s="202"/>
      <c r="AJ1104" s="202"/>
      <c r="AK1104" s="202"/>
      <c r="AL1104" s="202"/>
      <c r="AM1104" s="202"/>
      <c r="AN1104" s="202"/>
      <c r="AO1104" s="202"/>
      <c r="AP1104" s="202"/>
      <c r="AQ1104" s="202"/>
      <c r="AR1104" s="202"/>
      <c r="AS1104" s="202"/>
      <c r="AT1104" s="202"/>
      <c r="AU1104" s="202"/>
      <c r="AV1104" s="202"/>
      <c r="AW1104" s="202"/>
      <c r="AX1104" s="202"/>
      <c r="AY1104" s="202"/>
      <c r="AZ1104" s="202"/>
      <c r="BA1104" s="202"/>
      <c r="BB1104" s="202"/>
      <c r="BC1104" s="202"/>
    </row>
    <row r="1105" spans="18:55" ht="14.25" customHeight="1">
      <c r="R1105" s="202"/>
      <c r="S1105" s="202"/>
      <c r="T1105" s="202"/>
      <c r="U1105" s="202"/>
      <c r="V1105" s="202"/>
      <c r="W1105" s="202"/>
      <c r="X1105" s="202"/>
      <c r="Y1105" s="202"/>
      <c r="Z1105" s="202"/>
      <c r="AA1105" s="202"/>
      <c r="AB1105" s="202"/>
      <c r="AC1105" s="202"/>
      <c r="AD1105" s="202"/>
      <c r="AE1105" s="202"/>
      <c r="AF1105" s="202"/>
      <c r="AG1105" s="202"/>
      <c r="AH1105" s="202"/>
      <c r="AI1105" s="202"/>
      <c r="AJ1105" s="202"/>
      <c r="AK1105" s="202"/>
      <c r="AL1105" s="202"/>
      <c r="AM1105" s="202"/>
      <c r="AN1105" s="202"/>
      <c r="AO1105" s="202"/>
      <c r="AP1105" s="202"/>
      <c r="AQ1105" s="202"/>
      <c r="AR1105" s="202"/>
      <c r="AS1105" s="202"/>
      <c r="AT1105" s="202"/>
      <c r="AU1105" s="202"/>
      <c r="AV1105" s="202"/>
      <c r="AW1105" s="202"/>
      <c r="AX1105" s="202"/>
      <c r="AY1105" s="202"/>
      <c r="AZ1105" s="202"/>
      <c r="BA1105" s="202"/>
      <c r="BB1105" s="202"/>
      <c r="BC1105" s="202"/>
    </row>
    <row r="1106" spans="18:55" ht="14.25" customHeight="1">
      <c r="R1106" s="202"/>
      <c r="S1106" s="202"/>
      <c r="T1106" s="202"/>
      <c r="U1106" s="202"/>
      <c r="V1106" s="202"/>
      <c r="W1106" s="202"/>
      <c r="X1106" s="202"/>
      <c r="Y1106" s="202"/>
      <c r="Z1106" s="202"/>
      <c r="AA1106" s="202"/>
      <c r="AB1106" s="202"/>
      <c r="AC1106" s="202"/>
      <c r="AD1106" s="202"/>
      <c r="AE1106" s="202"/>
      <c r="AF1106" s="202"/>
      <c r="AG1106" s="202"/>
      <c r="AH1106" s="202"/>
      <c r="AI1106" s="202"/>
      <c r="AJ1106" s="202"/>
      <c r="AK1106" s="202"/>
      <c r="AL1106" s="202"/>
      <c r="AM1106" s="202"/>
      <c r="AN1106" s="202"/>
      <c r="AO1106" s="202"/>
      <c r="AP1106" s="202"/>
      <c r="AQ1106" s="202"/>
      <c r="AR1106" s="202"/>
      <c r="AS1106" s="202"/>
      <c r="AT1106" s="202"/>
      <c r="AU1106" s="202"/>
      <c r="AV1106" s="202"/>
      <c r="AW1106" s="202"/>
      <c r="AX1106" s="202"/>
      <c r="AY1106" s="202"/>
      <c r="AZ1106" s="202"/>
      <c r="BA1106" s="202"/>
      <c r="BB1106" s="202"/>
      <c r="BC1106" s="202"/>
    </row>
    <row r="1107" spans="18:55" ht="14.25" customHeight="1">
      <c r="R1107" s="202"/>
      <c r="S1107" s="202"/>
      <c r="T1107" s="202"/>
      <c r="U1107" s="202"/>
      <c r="V1107" s="202"/>
      <c r="W1107" s="202"/>
      <c r="X1107" s="202"/>
      <c r="Y1107" s="202"/>
      <c r="Z1107" s="202"/>
      <c r="AA1107" s="202"/>
      <c r="AB1107" s="202"/>
      <c r="AC1107" s="202"/>
      <c r="AD1107" s="202"/>
      <c r="AE1107" s="202"/>
      <c r="AF1107" s="202"/>
      <c r="AG1107" s="202"/>
      <c r="AH1107" s="202"/>
      <c r="AI1107" s="202"/>
      <c r="AJ1107" s="202"/>
      <c r="AK1107" s="202"/>
      <c r="AL1107" s="202"/>
      <c r="AM1107" s="202"/>
      <c r="AN1107" s="202"/>
      <c r="AO1107" s="202"/>
      <c r="AP1107" s="202"/>
      <c r="AQ1107" s="202"/>
      <c r="AR1107" s="202"/>
      <c r="AS1107" s="202"/>
      <c r="AT1107" s="202"/>
      <c r="AU1107" s="202"/>
      <c r="AV1107" s="202"/>
      <c r="AW1107" s="202"/>
      <c r="AX1107" s="202"/>
      <c r="AY1107" s="202"/>
      <c r="AZ1107" s="202"/>
      <c r="BA1107" s="202"/>
      <c r="BB1107" s="202"/>
      <c r="BC1107" s="202"/>
    </row>
    <row r="1108" spans="18:55" ht="14.25" customHeight="1">
      <c r="R1108" s="202"/>
      <c r="S1108" s="202"/>
      <c r="T1108" s="202"/>
      <c r="U1108" s="202"/>
      <c r="V1108" s="202"/>
      <c r="W1108" s="202"/>
      <c r="X1108" s="202"/>
      <c r="Y1108" s="202"/>
      <c r="Z1108" s="202"/>
      <c r="AA1108" s="202"/>
      <c r="AB1108" s="202"/>
      <c r="AC1108" s="202"/>
      <c r="AD1108" s="202"/>
      <c r="AE1108" s="202"/>
      <c r="AF1108" s="202"/>
      <c r="AG1108" s="202"/>
      <c r="AH1108" s="202"/>
      <c r="AI1108" s="202"/>
      <c r="AJ1108" s="202"/>
      <c r="AK1108" s="202"/>
      <c r="AL1108" s="202"/>
      <c r="AM1108" s="202"/>
      <c r="AN1108" s="202"/>
      <c r="AO1108" s="202"/>
      <c r="AP1108" s="202"/>
      <c r="AQ1108" s="202"/>
      <c r="AR1108" s="202"/>
      <c r="AS1108" s="202"/>
      <c r="AT1108" s="202"/>
      <c r="AU1108" s="202"/>
      <c r="AV1108" s="202"/>
      <c r="AW1108" s="202"/>
      <c r="AX1108" s="202"/>
      <c r="AY1108" s="202"/>
      <c r="AZ1108" s="202"/>
      <c r="BA1108" s="202"/>
      <c r="BB1108" s="202"/>
      <c r="BC1108" s="202"/>
    </row>
    <row r="1109" spans="18:55" ht="14.25" customHeight="1">
      <c r="R1109" s="202"/>
      <c r="S1109" s="202"/>
      <c r="T1109" s="202"/>
      <c r="U1109" s="202"/>
      <c r="V1109" s="202"/>
      <c r="W1109" s="202"/>
      <c r="X1109" s="202"/>
      <c r="Y1109" s="202"/>
      <c r="Z1109" s="202"/>
      <c r="AA1109" s="202"/>
      <c r="AB1109" s="202"/>
      <c r="AC1109" s="202"/>
      <c r="AD1109" s="202"/>
      <c r="AE1109" s="202"/>
      <c r="AF1109" s="202"/>
      <c r="AG1109" s="202"/>
      <c r="AH1109" s="202"/>
      <c r="AI1109" s="202"/>
      <c r="AJ1109" s="202"/>
      <c r="AK1109" s="202"/>
      <c r="AL1109" s="202"/>
      <c r="AM1109" s="202"/>
      <c r="AN1109" s="202"/>
      <c r="AO1109" s="202"/>
      <c r="AP1109" s="202"/>
      <c r="AQ1109" s="202"/>
      <c r="AR1109" s="202"/>
      <c r="AS1109" s="202"/>
      <c r="AT1109" s="202"/>
      <c r="AU1109" s="202"/>
      <c r="AV1109" s="202"/>
      <c r="AW1109" s="202"/>
      <c r="AX1109" s="202"/>
      <c r="AY1109" s="202"/>
      <c r="AZ1109" s="202"/>
      <c r="BA1109" s="202"/>
      <c r="BB1109" s="202"/>
      <c r="BC1109" s="202"/>
    </row>
    <row r="1110" spans="18:55" ht="14.25" customHeight="1">
      <c r="R1110" s="202"/>
      <c r="S1110" s="202"/>
      <c r="T1110" s="202"/>
      <c r="U1110" s="202"/>
      <c r="V1110" s="202"/>
      <c r="W1110" s="202"/>
      <c r="X1110" s="202"/>
      <c r="Y1110" s="202"/>
      <c r="Z1110" s="202"/>
      <c r="AA1110" s="202"/>
      <c r="AB1110" s="202"/>
      <c r="AC1110" s="202"/>
      <c r="AD1110" s="202"/>
      <c r="AE1110" s="202"/>
      <c r="AF1110" s="202"/>
      <c r="AG1110" s="202"/>
      <c r="AH1110" s="202"/>
      <c r="AI1110" s="202"/>
      <c r="AJ1110" s="202"/>
      <c r="AK1110" s="202"/>
      <c r="AL1110" s="202"/>
      <c r="AM1110" s="202"/>
      <c r="AN1110" s="202"/>
      <c r="AO1110" s="202"/>
      <c r="AP1110" s="202"/>
      <c r="AQ1110" s="202"/>
      <c r="AR1110" s="202"/>
      <c r="AS1110" s="202"/>
      <c r="AT1110" s="202"/>
      <c r="AU1110" s="202"/>
      <c r="AV1110" s="202"/>
      <c r="AW1110" s="202"/>
      <c r="AX1110" s="202"/>
      <c r="AY1110" s="202"/>
      <c r="AZ1110" s="202"/>
      <c r="BA1110" s="202"/>
      <c r="BB1110" s="202"/>
      <c r="BC1110" s="202"/>
    </row>
    <row r="1111" spans="18:55" ht="14.25" customHeight="1">
      <c r="R1111" s="202"/>
      <c r="S1111" s="202"/>
      <c r="T1111" s="202"/>
      <c r="U1111" s="202"/>
      <c r="V1111" s="202"/>
      <c r="W1111" s="202"/>
      <c r="X1111" s="202"/>
      <c r="Y1111" s="202"/>
      <c r="Z1111" s="202"/>
      <c r="AA1111" s="202"/>
      <c r="AB1111" s="202"/>
      <c r="AC1111" s="202"/>
      <c r="AD1111" s="202"/>
      <c r="AE1111" s="202"/>
      <c r="AF1111" s="202"/>
      <c r="AG1111" s="202"/>
      <c r="AH1111" s="202"/>
      <c r="AI1111" s="202"/>
      <c r="AJ1111" s="202"/>
      <c r="AK1111" s="202"/>
      <c r="AL1111" s="202"/>
      <c r="AM1111" s="202"/>
      <c r="AN1111" s="202"/>
      <c r="AO1111" s="202"/>
      <c r="AP1111" s="202"/>
      <c r="AQ1111" s="202"/>
      <c r="AR1111" s="202"/>
      <c r="AS1111" s="202"/>
      <c r="AT1111" s="202"/>
      <c r="AU1111" s="202"/>
      <c r="AV1111" s="202"/>
      <c r="AW1111" s="202"/>
      <c r="AX1111" s="202"/>
      <c r="AY1111" s="202"/>
      <c r="AZ1111" s="202"/>
      <c r="BA1111" s="202"/>
      <c r="BB1111" s="202"/>
      <c r="BC1111" s="202"/>
    </row>
    <row r="1112" spans="18:55" ht="14.25" customHeight="1">
      <c r="R1112" s="202"/>
      <c r="S1112" s="202"/>
      <c r="T1112" s="202"/>
      <c r="U1112" s="202"/>
      <c r="V1112" s="202"/>
      <c r="W1112" s="202"/>
      <c r="X1112" s="202"/>
      <c r="Y1112" s="202"/>
      <c r="Z1112" s="202"/>
      <c r="AA1112" s="202"/>
      <c r="AB1112" s="202"/>
      <c r="AC1112" s="202"/>
      <c r="AD1112" s="202"/>
      <c r="AE1112" s="202"/>
      <c r="AF1112" s="202"/>
      <c r="AG1112" s="202"/>
      <c r="AH1112" s="202"/>
      <c r="AI1112" s="202"/>
      <c r="AJ1112" s="202"/>
      <c r="AK1112" s="202"/>
      <c r="AL1112" s="202"/>
      <c r="AM1112" s="202"/>
      <c r="AN1112" s="202"/>
      <c r="AO1112" s="202"/>
      <c r="AP1112" s="202"/>
      <c r="AQ1112" s="202"/>
      <c r="AR1112" s="202"/>
      <c r="AS1112" s="202"/>
      <c r="AT1112" s="202"/>
      <c r="AU1112" s="202"/>
      <c r="AV1112" s="202"/>
      <c r="AW1112" s="202"/>
      <c r="AX1112" s="202"/>
      <c r="AY1112" s="202"/>
      <c r="AZ1112" s="202"/>
      <c r="BA1112" s="202"/>
      <c r="BB1112" s="202"/>
      <c r="BC1112" s="202"/>
    </row>
    <row r="1113" spans="18:55" ht="14.25" customHeight="1">
      <c r="R1113" s="202"/>
      <c r="S1113" s="202"/>
      <c r="T1113" s="202"/>
      <c r="U1113" s="202"/>
      <c r="V1113" s="202"/>
      <c r="W1113" s="202"/>
      <c r="X1113" s="202"/>
      <c r="Y1113" s="202"/>
      <c r="Z1113" s="202"/>
      <c r="AA1113" s="202"/>
      <c r="AB1113" s="202"/>
      <c r="AC1113" s="202"/>
      <c r="AD1113" s="202"/>
      <c r="AE1113" s="202"/>
      <c r="AF1113" s="202"/>
      <c r="AG1113" s="202"/>
      <c r="AH1113" s="202"/>
      <c r="AI1113" s="202"/>
      <c r="AJ1113" s="202"/>
      <c r="AK1113" s="202"/>
      <c r="AL1113" s="202"/>
      <c r="AM1113" s="202"/>
      <c r="AN1113" s="202"/>
      <c r="AO1113" s="202"/>
      <c r="AP1113" s="202"/>
      <c r="AQ1113" s="202"/>
      <c r="AR1113" s="202"/>
      <c r="AS1113" s="202"/>
      <c r="AT1113" s="202"/>
      <c r="AU1113" s="202"/>
      <c r="AV1113" s="202"/>
      <c r="AW1113" s="202"/>
      <c r="AX1113" s="202"/>
      <c r="AY1113" s="202"/>
      <c r="AZ1113" s="202"/>
      <c r="BA1113" s="202"/>
      <c r="BB1113" s="202"/>
      <c r="BC1113" s="202"/>
    </row>
    <row r="1114" spans="18:55" ht="14.25" customHeight="1">
      <c r="R1114" s="202"/>
      <c r="S1114" s="202"/>
      <c r="T1114" s="202"/>
      <c r="U1114" s="202"/>
      <c r="V1114" s="202"/>
      <c r="W1114" s="202"/>
      <c r="X1114" s="202"/>
      <c r="Y1114" s="202"/>
      <c r="Z1114" s="202"/>
      <c r="AA1114" s="202"/>
      <c r="AB1114" s="202"/>
      <c r="AC1114" s="202"/>
      <c r="AD1114" s="202"/>
      <c r="AE1114" s="202"/>
      <c r="AF1114" s="202"/>
      <c r="AG1114" s="202"/>
      <c r="AH1114" s="202"/>
      <c r="AI1114" s="202"/>
      <c r="AJ1114" s="202"/>
      <c r="AK1114" s="202"/>
      <c r="AL1114" s="202"/>
      <c r="AM1114" s="202"/>
      <c r="AN1114" s="202"/>
      <c r="AO1114" s="202"/>
      <c r="AP1114" s="202"/>
      <c r="AQ1114" s="202"/>
      <c r="AR1114" s="202"/>
      <c r="AS1114" s="202"/>
      <c r="AT1114" s="202"/>
      <c r="AU1114" s="202"/>
      <c r="AV1114" s="202"/>
      <c r="AW1114" s="202"/>
      <c r="AX1114" s="202"/>
      <c r="AY1114" s="202"/>
      <c r="AZ1114" s="202"/>
      <c r="BA1114" s="202"/>
      <c r="BB1114" s="202"/>
      <c r="BC1114" s="202"/>
    </row>
    <row r="1115" spans="18:55" ht="14.25" customHeight="1">
      <c r="R1115" s="202"/>
      <c r="S1115" s="202"/>
      <c r="T1115" s="202"/>
      <c r="U1115" s="202"/>
      <c r="V1115" s="202"/>
      <c r="W1115" s="202"/>
      <c r="X1115" s="202"/>
      <c r="Y1115" s="202"/>
      <c r="Z1115" s="202"/>
      <c r="AA1115" s="202"/>
      <c r="AB1115" s="202"/>
      <c r="AC1115" s="202"/>
      <c r="AD1115" s="202"/>
      <c r="AE1115" s="202"/>
      <c r="AF1115" s="202"/>
      <c r="AG1115" s="202"/>
      <c r="AH1115" s="202"/>
      <c r="AI1115" s="202"/>
      <c r="AJ1115" s="202"/>
      <c r="AK1115" s="202"/>
      <c r="AL1115" s="202"/>
      <c r="AM1115" s="202"/>
      <c r="AN1115" s="202"/>
      <c r="AO1115" s="202"/>
      <c r="AP1115" s="202"/>
      <c r="AQ1115" s="202"/>
      <c r="AR1115" s="202"/>
      <c r="AS1115" s="202"/>
      <c r="AT1115" s="202"/>
      <c r="AU1115" s="202"/>
      <c r="AV1115" s="202"/>
      <c r="AW1115" s="202"/>
      <c r="AX1115" s="202"/>
      <c r="AY1115" s="202"/>
      <c r="AZ1115" s="202"/>
      <c r="BA1115" s="202"/>
      <c r="BB1115" s="202"/>
      <c r="BC1115" s="202"/>
    </row>
    <row r="1116" spans="18:55" ht="14.25" customHeight="1">
      <c r="R1116" s="202"/>
      <c r="S1116" s="202"/>
      <c r="T1116" s="202"/>
      <c r="U1116" s="202"/>
      <c r="V1116" s="202"/>
      <c r="W1116" s="202"/>
      <c r="X1116" s="202"/>
      <c r="Y1116" s="202"/>
      <c r="Z1116" s="202"/>
      <c r="AA1116" s="202"/>
      <c r="AB1116" s="202"/>
      <c r="AC1116" s="202"/>
      <c r="AD1116" s="202"/>
      <c r="AE1116" s="202"/>
      <c r="AF1116" s="202"/>
      <c r="AG1116" s="202"/>
      <c r="AH1116" s="202"/>
      <c r="AI1116" s="202"/>
      <c r="AJ1116" s="202"/>
      <c r="AK1116" s="202"/>
      <c r="AL1116" s="202"/>
      <c r="AM1116" s="202"/>
      <c r="AN1116" s="202"/>
      <c r="AO1116" s="202"/>
      <c r="AP1116" s="202"/>
      <c r="AQ1116" s="202"/>
      <c r="AR1116" s="202"/>
      <c r="AS1116" s="202"/>
      <c r="AT1116" s="202"/>
      <c r="AU1116" s="202"/>
      <c r="AV1116" s="202"/>
      <c r="AW1116" s="202"/>
      <c r="AX1116" s="202"/>
      <c r="AY1116" s="202"/>
      <c r="AZ1116" s="202"/>
      <c r="BA1116" s="202"/>
      <c r="BB1116" s="202"/>
      <c r="BC1116" s="202"/>
    </row>
    <row r="1117" spans="18:55" ht="14.25" customHeight="1">
      <c r="R1117" s="202"/>
      <c r="S1117" s="202"/>
      <c r="T1117" s="202"/>
      <c r="U1117" s="202"/>
      <c r="V1117" s="202"/>
      <c r="W1117" s="202"/>
      <c r="X1117" s="202"/>
      <c r="Y1117" s="202"/>
      <c r="Z1117" s="202"/>
      <c r="AA1117" s="202"/>
      <c r="AB1117" s="202"/>
      <c r="AC1117" s="202"/>
      <c r="AD1117" s="202"/>
      <c r="AE1117" s="202"/>
      <c r="AF1117" s="202"/>
      <c r="AG1117" s="202"/>
      <c r="AH1117" s="202"/>
      <c r="AI1117" s="202"/>
      <c r="AJ1117" s="202"/>
      <c r="AK1117" s="202"/>
      <c r="AL1117" s="202"/>
      <c r="AM1117" s="202"/>
      <c r="AN1117" s="202"/>
      <c r="AO1117" s="202"/>
      <c r="AP1117" s="202"/>
      <c r="AQ1117" s="202"/>
      <c r="AR1117" s="202"/>
      <c r="AS1117" s="202"/>
      <c r="AT1117" s="202"/>
      <c r="AU1117" s="202"/>
      <c r="AV1117" s="202"/>
      <c r="AW1117" s="202"/>
      <c r="AX1117" s="202"/>
      <c r="AY1117" s="202"/>
      <c r="AZ1117" s="202"/>
      <c r="BA1117" s="202"/>
      <c r="BB1117" s="202"/>
      <c r="BC1117" s="202"/>
    </row>
    <row r="1118" spans="18:55" ht="14.25" customHeight="1">
      <c r="R1118" s="202"/>
      <c r="S1118" s="202"/>
      <c r="T1118" s="202"/>
      <c r="U1118" s="202"/>
      <c r="V1118" s="202"/>
      <c r="W1118" s="202"/>
      <c r="X1118" s="202"/>
      <c r="Y1118" s="202"/>
      <c r="Z1118" s="202"/>
      <c r="AA1118" s="202"/>
      <c r="AB1118" s="202"/>
      <c r="AC1118" s="202"/>
      <c r="AD1118" s="202"/>
      <c r="AE1118" s="202"/>
      <c r="AF1118" s="202"/>
      <c r="AG1118" s="202"/>
      <c r="AH1118" s="202"/>
      <c r="AI1118" s="202"/>
      <c r="AJ1118" s="202"/>
      <c r="AK1118" s="202"/>
      <c r="AL1118" s="202"/>
      <c r="AM1118" s="202"/>
      <c r="AN1118" s="202"/>
      <c r="AO1118" s="202"/>
      <c r="AP1118" s="202"/>
      <c r="AQ1118" s="202"/>
      <c r="AR1118" s="202"/>
      <c r="AS1118" s="202"/>
      <c r="AT1118" s="202"/>
      <c r="AU1118" s="202"/>
      <c r="AV1118" s="202"/>
      <c r="AW1118" s="202"/>
      <c r="AX1118" s="202"/>
      <c r="AY1118" s="202"/>
      <c r="AZ1118" s="202"/>
      <c r="BA1118" s="202"/>
      <c r="BB1118" s="202"/>
      <c r="BC1118" s="202"/>
    </row>
    <row r="1119" spans="18:55" ht="14.25" customHeight="1">
      <c r="R1119" s="202"/>
      <c r="S1119" s="202"/>
      <c r="T1119" s="202"/>
      <c r="U1119" s="202"/>
      <c r="V1119" s="202"/>
      <c r="W1119" s="202"/>
      <c r="X1119" s="202"/>
      <c r="Y1119" s="202"/>
      <c r="Z1119" s="202"/>
      <c r="AA1119" s="202"/>
      <c r="AB1119" s="202"/>
      <c r="AC1119" s="202"/>
      <c r="AD1119" s="202"/>
      <c r="AE1119" s="202"/>
      <c r="AF1119" s="202"/>
      <c r="AG1119" s="202"/>
      <c r="AH1119" s="202"/>
      <c r="AI1119" s="202"/>
      <c r="AJ1119" s="202"/>
      <c r="AK1119" s="202"/>
      <c r="AL1119" s="202"/>
      <c r="AM1119" s="202"/>
      <c r="AN1119" s="202"/>
      <c r="AO1119" s="202"/>
      <c r="AP1119" s="202"/>
      <c r="AQ1119" s="202"/>
      <c r="AR1119" s="202"/>
      <c r="AS1119" s="202"/>
      <c r="AT1119" s="202"/>
      <c r="AU1119" s="202"/>
      <c r="AV1119" s="202"/>
      <c r="AW1119" s="202"/>
      <c r="AX1119" s="202"/>
      <c r="AY1119" s="202"/>
      <c r="AZ1119" s="202"/>
      <c r="BA1119" s="202"/>
      <c r="BB1119" s="202"/>
      <c r="BC1119" s="202"/>
    </row>
    <row r="1120" spans="18:55" ht="14.25" customHeight="1">
      <c r="R1120" s="202"/>
      <c r="S1120" s="202"/>
      <c r="T1120" s="202"/>
      <c r="U1120" s="202"/>
      <c r="V1120" s="202"/>
      <c r="W1120" s="202"/>
      <c r="X1120" s="202"/>
      <c r="Y1120" s="202"/>
      <c r="Z1120" s="202"/>
      <c r="AA1120" s="202"/>
      <c r="AB1120" s="202"/>
      <c r="AC1120" s="202"/>
      <c r="AD1120" s="202"/>
      <c r="AE1120" s="202"/>
      <c r="AF1120" s="202"/>
      <c r="AG1120" s="202"/>
      <c r="AH1120" s="202"/>
      <c r="AI1120" s="202"/>
      <c r="AJ1120" s="202"/>
      <c r="AK1120" s="202"/>
      <c r="AL1120" s="202"/>
      <c r="AM1120" s="202"/>
      <c r="AN1120" s="202"/>
      <c r="AO1120" s="202"/>
      <c r="AP1120" s="202"/>
      <c r="AQ1120" s="202"/>
      <c r="AR1120" s="202"/>
      <c r="AS1120" s="202"/>
      <c r="AT1120" s="202"/>
      <c r="AU1120" s="202"/>
      <c r="AV1120" s="202"/>
      <c r="AW1120" s="202"/>
      <c r="AX1120" s="202"/>
      <c r="AY1120" s="202"/>
      <c r="AZ1120" s="202"/>
      <c r="BA1120" s="202"/>
      <c r="BB1120" s="202"/>
      <c r="BC1120" s="202"/>
    </row>
    <row r="1121" spans="18:55" ht="14.25" customHeight="1">
      <c r="R1121" s="202"/>
      <c r="S1121" s="202"/>
      <c r="T1121" s="202"/>
      <c r="U1121" s="202"/>
      <c r="V1121" s="202"/>
      <c r="W1121" s="202"/>
      <c r="X1121" s="202"/>
      <c r="Y1121" s="202"/>
      <c r="Z1121" s="202"/>
      <c r="AA1121" s="202"/>
      <c r="AB1121" s="202"/>
      <c r="AC1121" s="202"/>
      <c r="AD1121" s="202"/>
      <c r="AE1121" s="202"/>
      <c r="AF1121" s="202"/>
      <c r="AG1121" s="202"/>
      <c r="AH1121" s="202"/>
      <c r="AI1121" s="202"/>
      <c r="AJ1121" s="202"/>
      <c r="AK1121" s="202"/>
      <c r="AL1121" s="202"/>
      <c r="AM1121" s="202"/>
      <c r="AN1121" s="202"/>
      <c r="AO1121" s="202"/>
      <c r="AP1121" s="202"/>
      <c r="AQ1121" s="202"/>
      <c r="AR1121" s="202"/>
      <c r="AS1121" s="202"/>
      <c r="AT1121" s="202"/>
      <c r="AU1121" s="202"/>
      <c r="AV1121" s="202"/>
      <c r="AW1121" s="202"/>
      <c r="AX1121" s="202"/>
      <c r="AY1121" s="202"/>
      <c r="AZ1121" s="202"/>
      <c r="BA1121" s="202"/>
      <c r="BB1121" s="202"/>
      <c r="BC1121" s="202"/>
    </row>
    <row r="1122" spans="18:55" ht="14.25" customHeight="1">
      <c r="R1122" s="202"/>
      <c r="S1122" s="202"/>
      <c r="T1122" s="202"/>
      <c r="U1122" s="202"/>
      <c r="V1122" s="202"/>
      <c r="W1122" s="202"/>
      <c r="X1122" s="202"/>
      <c r="Y1122" s="202"/>
      <c r="Z1122" s="202"/>
      <c r="AA1122" s="202"/>
      <c r="AB1122" s="202"/>
      <c r="AC1122" s="202"/>
      <c r="AD1122" s="202"/>
      <c r="AE1122" s="202"/>
      <c r="AF1122" s="202"/>
      <c r="AG1122" s="202"/>
      <c r="AH1122" s="202"/>
      <c r="AI1122" s="202"/>
      <c r="AJ1122" s="202"/>
      <c r="AK1122" s="202"/>
      <c r="AL1122" s="202"/>
      <c r="AM1122" s="202"/>
      <c r="AN1122" s="202"/>
      <c r="AO1122" s="202"/>
      <c r="AP1122" s="202"/>
      <c r="AQ1122" s="202"/>
      <c r="AR1122" s="202"/>
      <c r="AS1122" s="202"/>
      <c r="AT1122" s="202"/>
      <c r="AU1122" s="202"/>
      <c r="AV1122" s="202"/>
      <c r="AW1122" s="202"/>
      <c r="AX1122" s="202"/>
      <c r="AY1122" s="202"/>
      <c r="AZ1122" s="202"/>
      <c r="BA1122" s="202"/>
      <c r="BB1122" s="202"/>
      <c r="BC1122" s="202"/>
    </row>
    <row r="1123" spans="18:55" ht="14.25" customHeight="1">
      <c r="R1123" s="202"/>
      <c r="S1123" s="202"/>
      <c r="T1123" s="202"/>
      <c r="U1123" s="202"/>
      <c r="V1123" s="202"/>
      <c r="W1123" s="202"/>
      <c r="X1123" s="202"/>
      <c r="Y1123" s="202"/>
      <c r="Z1123" s="202"/>
      <c r="AA1123" s="202"/>
      <c r="AB1123" s="202"/>
      <c r="AC1123" s="202"/>
      <c r="AD1123" s="202"/>
      <c r="AE1123" s="202"/>
      <c r="AF1123" s="202"/>
      <c r="AG1123" s="202"/>
      <c r="AH1123" s="202"/>
      <c r="AI1123" s="202"/>
      <c r="AJ1123" s="202"/>
      <c r="AK1123" s="202"/>
      <c r="AL1123" s="202"/>
      <c r="AM1123" s="202"/>
      <c r="AN1123" s="202"/>
      <c r="AO1123" s="202"/>
      <c r="AP1123" s="202"/>
      <c r="AQ1123" s="202"/>
      <c r="AR1123" s="202"/>
      <c r="AS1123" s="202"/>
      <c r="AT1123" s="202"/>
      <c r="AU1123" s="202"/>
      <c r="AV1123" s="202"/>
      <c r="AW1123" s="202"/>
      <c r="AX1123" s="202"/>
      <c r="AY1123" s="202"/>
      <c r="AZ1123" s="202"/>
      <c r="BA1123" s="202"/>
      <c r="BB1123" s="202"/>
      <c r="BC1123" s="202"/>
    </row>
    <row r="1124" spans="18:55" ht="14.25" customHeight="1">
      <c r="R1124" s="202"/>
      <c r="S1124" s="202"/>
      <c r="T1124" s="202"/>
      <c r="U1124" s="202"/>
      <c r="V1124" s="202"/>
      <c r="W1124" s="202"/>
      <c r="X1124" s="202"/>
      <c r="Y1124" s="202"/>
      <c r="Z1124" s="202"/>
      <c r="AA1124" s="202"/>
      <c r="AB1124" s="202"/>
      <c r="AC1124" s="202"/>
      <c r="AD1124" s="202"/>
      <c r="AE1124" s="202"/>
      <c r="AF1124" s="202"/>
      <c r="AG1124" s="202"/>
      <c r="AH1124" s="202"/>
      <c r="AI1124" s="202"/>
      <c r="AJ1124" s="202"/>
      <c r="AK1124" s="202"/>
      <c r="AL1124" s="202"/>
      <c r="AM1124" s="202"/>
      <c r="AN1124" s="202"/>
      <c r="AO1124" s="202"/>
      <c r="AP1124" s="202"/>
      <c r="AQ1124" s="202"/>
      <c r="AR1124" s="202"/>
      <c r="AS1124" s="202"/>
      <c r="AT1124" s="202"/>
      <c r="AU1124" s="202"/>
      <c r="AV1124" s="202"/>
      <c r="AW1124" s="202"/>
      <c r="AX1124" s="202"/>
      <c r="AY1124" s="202"/>
      <c r="AZ1124" s="202"/>
      <c r="BA1124" s="202"/>
      <c r="BB1124" s="202"/>
      <c r="BC1124" s="202"/>
    </row>
    <row r="1125" spans="18:55" ht="14.25" customHeight="1">
      <c r="R1125" s="202"/>
      <c r="S1125" s="202"/>
      <c r="T1125" s="202"/>
      <c r="U1125" s="202"/>
      <c r="V1125" s="202"/>
      <c r="W1125" s="202"/>
      <c r="X1125" s="202"/>
      <c r="Y1125" s="202"/>
      <c r="Z1125" s="202"/>
      <c r="AA1125" s="202"/>
      <c r="AB1125" s="202"/>
      <c r="AC1125" s="202"/>
      <c r="AD1125" s="202"/>
      <c r="AE1125" s="202"/>
      <c r="AF1125" s="202"/>
      <c r="AG1125" s="202"/>
      <c r="AH1125" s="202"/>
      <c r="AI1125" s="202"/>
      <c r="AJ1125" s="202"/>
      <c r="AK1125" s="202"/>
      <c r="AL1125" s="202"/>
      <c r="AM1125" s="202"/>
      <c r="AN1125" s="202"/>
      <c r="AO1125" s="202"/>
      <c r="AP1125" s="202"/>
      <c r="AQ1125" s="202"/>
      <c r="AR1125" s="202"/>
      <c r="AS1125" s="202"/>
      <c r="AT1125" s="202"/>
      <c r="AU1125" s="202"/>
      <c r="AV1125" s="202"/>
      <c r="AW1125" s="202"/>
      <c r="AX1125" s="202"/>
      <c r="AY1125" s="202"/>
      <c r="AZ1125" s="202"/>
      <c r="BA1125" s="202"/>
      <c r="BB1125" s="202"/>
      <c r="BC1125" s="202"/>
    </row>
    <row r="1126" spans="18:55" ht="14.25" customHeight="1">
      <c r="R1126" s="202"/>
      <c r="S1126" s="202"/>
      <c r="T1126" s="202"/>
      <c r="U1126" s="202"/>
      <c r="V1126" s="202"/>
      <c r="W1126" s="202"/>
      <c r="X1126" s="202"/>
      <c r="Y1126" s="202"/>
      <c r="Z1126" s="202"/>
      <c r="AA1126" s="202"/>
      <c r="AB1126" s="202"/>
      <c r="AC1126" s="202"/>
      <c r="AD1126" s="202"/>
      <c r="AE1126" s="202"/>
      <c r="AF1126" s="202"/>
      <c r="AG1126" s="202"/>
      <c r="AH1126" s="202"/>
      <c r="AI1126" s="202"/>
      <c r="AJ1126" s="202"/>
      <c r="AK1126" s="202"/>
      <c r="AL1126" s="202"/>
      <c r="AM1126" s="202"/>
      <c r="AN1126" s="202"/>
      <c r="AO1126" s="202"/>
      <c r="AP1126" s="202"/>
      <c r="AQ1126" s="202"/>
      <c r="AR1126" s="202"/>
      <c r="AS1126" s="202"/>
      <c r="AT1126" s="202"/>
      <c r="AU1126" s="202"/>
      <c r="AV1126" s="202"/>
      <c r="AW1126" s="202"/>
      <c r="AX1126" s="202"/>
      <c r="AY1126" s="202"/>
      <c r="AZ1126" s="202"/>
      <c r="BA1126" s="202"/>
      <c r="BB1126" s="202"/>
      <c r="BC1126" s="202"/>
    </row>
    <row r="1127" spans="18:55" ht="14.25" customHeight="1">
      <c r="R1127" s="202"/>
      <c r="S1127" s="202"/>
      <c r="T1127" s="202"/>
      <c r="U1127" s="202"/>
      <c r="V1127" s="202"/>
      <c r="W1127" s="202"/>
      <c r="X1127" s="202"/>
      <c r="Y1127" s="202"/>
      <c r="Z1127" s="202"/>
      <c r="AA1127" s="202"/>
      <c r="AB1127" s="202"/>
      <c r="AC1127" s="202"/>
      <c r="AD1127" s="202"/>
      <c r="AE1127" s="202"/>
      <c r="AF1127" s="202"/>
      <c r="AG1127" s="202"/>
      <c r="AH1127" s="202"/>
      <c r="AI1127" s="202"/>
      <c r="AJ1127" s="202"/>
      <c r="AK1127" s="202"/>
      <c r="AL1127" s="202"/>
      <c r="AM1127" s="202"/>
      <c r="AN1127" s="202"/>
      <c r="AO1127" s="202"/>
      <c r="AP1127" s="202"/>
      <c r="AQ1127" s="202"/>
      <c r="AR1127" s="202"/>
      <c r="AS1127" s="202"/>
      <c r="AT1127" s="202"/>
      <c r="AU1127" s="202"/>
      <c r="AV1127" s="202"/>
      <c r="AW1127" s="202"/>
      <c r="AX1127" s="202"/>
      <c r="AY1127" s="202"/>
      <c r="AZ1127" s="202"/>
      <c r="BA1127" s="202"/>
      <c r="BB1127" s="202"/>
      <c r="BC1127" s="202"/>
    </row>
    <row r="1128" spans="18:55" ht="14.25" customHeight="1">
      <c r="R1128" s="202"/>
      <c r="S1128" s="202"/>
      <c r="T1128" s="202"/>
      <c r="U1128" s="202"/>
      <c r="V1128" s="202"/>
      <c r="W1128" s="202"/>
      <c r="X1128" s="202"/>
      <c r="Y1128" s="202"/>
      <c r="Z1128" s="202"/>
      <c r="AA1128" s="202"/>
      <c r="AB1128" s="202"/>
      <c r="AC1128" s="202"/>
      <c r="AD1128" s="202"/>
      <c r="AE1128" s="202"/>
      <c r="AF1128" s="202"/>
      <c r="AG1128" s="202"/>
      <c r="AH1128" s="202"/>
      <c r="AI1128" s="202"/>
      <c r="AJ1128" s="202"/>
      <c r="AK1128" s="202"/>
      <c r="AL1128" s="202"/>
      <c r="AM1128" s="202"/>
      <c r="AN1128" s="202"/>
      <c r="AO1128" s="202"/>
      <c r="AP1128" s="202"/>
      <c r="AQ1128" s="202"/>
      <c r="AR1128" s="202"/>
      <c r="AS1128" s="202"/>
      <c r="AT1128" s="202"/>
      <c r="AU1128" s="202"/>
      <c r="AV1128" s="202"/>
      <c r="AW1128" s="202"/>
      <c r="AX1128" s="202"/>
      <c r="AY1128" s="202"/>
      <c r="AZ1128" s="202"/>
      <c r="BA1128" s="202"/>
      <c r="BB1128" s="202"/>
      <c r="BC1128" s="202"/>
    </row>
    <row r="1129" spans="18:55" ht="14.25" customHeight="1">
      <c r="R1129" s="202"/>
      <c r="S1129" s="202"/>
      <c r="T1129" s="202"/>
      <c r="U1129" s="202"/>
      <c r="V1129" s="202"/>
      <c r="W1129" s="202"/>
      <c r="X1129" s="202"/>
      <c r="Y1129" s="202"/>
      <c r="Z1129" s="202"/>
      <c r="AA1129" s="202"/>
      <c r="AB1129" s="202"/>
      <c r="AC1129" s="202"/>
      <c r="AD1129" s="202"/>
      <c r="AE1129" s="202"/>
      <c r="AF1129" s="202"/>
      <c r="AG1129" s="202"/>
      <c r="AH1129" s="202"/>
      <c r="AI1129" s="202"/>
      <c r="AJ1129" s="202"/>
      <c r="AK1129" s="202"/>
      <c r="AL1129" s="202"/>
      <c r="AM1129" s="202"/>
      <c r="AN1129" s="202"/>
      <c r="AO1129" s="202"/>
      <c r="AP1129" s="202"/>
      <c r="AQ1129" s="202"/>
      <c r="AR1129" s="202"/>
      <c r="AS1129" s="202"/>
      <c r="AT1129" s="202"/>
      <c r="AU1129" s="202"/>
      <c r="AV1129" s="202"/>
      <c r="AW1129" s="202"/>
      <c r="AX1129" s="202"/>
      <c r="AY1129" s="202"/>
      <c r="AZ1129" s="202"/>
      <c r="BA1129" s="202"/>
      <c r="BB1129" s="202"/>
      <c r="BC1129" s="202"/>
    </row>
    <row r="1130" spans="18:55" ht="14.25" customHeight="1">
      <c r="R1130" s="202"/>
      <c r="S1130" s="202"/>
      <c r="T1130" s="202"/>
      <c r="U1130" s="202"/>
      <c r="V1130" s="202"/>
      <c r="W1130" s="202"/>
      <c r="X1130" s="202"/>
      <c r="Y1130" s="202"/>
      <c r="Z1130" s="202"/>
      <c r="AA1130" s="202"/>
      <c r="AB1130" s="202"/>
      <c r="AC1130" s="202"/>
      <c r="AD1130" s="202"/>
      <c r="AE1130" s="202"/>
      <c r="AF1130" s="202"/>
      <c r="AG1130" s="202"/>
      <c r="AH1130" s="202"/>
      <c r="AI1130" s="202"/>
      <c r="AJ1130" s="202"/>
      <c r="AK1130" s="202"/>
      <c r="AL1130" s="202"/>
      <c r="AM1130" s="202"/>
      <c r="AN1130" s="202"/>
      <c r="AO1130" s="202"/>
      <c r="AP1130" s="202"/>
      <c r="AQ1130" s="202"/>
      <c r="AR1130" s="202"/>
      <c r="AS1130" s="202"/>
      <c r="AT1130" s="202"/>
      <c r="AU1130" s="202"/>
      <c r="AV1130" s="202"/>
      <c r="AW1130" s="202"/>
      <c r="AX1130" s="202"/>
      <c r="AY1130" s="202"/>
      <c r="AZ1130" s="202"/>
      <c r="BA1130" s="202"/>
      <c r="BB1130" s="202"/>
      <c r="BC1130" s="202"/>
    </row>
    <row r="1131" spans="18:55" ht="14.25" customHeight="1">
      <c r="R1131" s="202"/>
      <c r="S1131" s="202"/>
      <c r="T1131" s="202"/>
      <c r="U1131" s="202"/>
      <c r="V1131" s="202"/>
      <c r="W1131" s="202"/>
      <c r="X1131" s="202"/>
      <c r="Y1131" s="202"/>
      <c r="Z1131" s="202"/>
      <c r="AA1131" s="202"/>
      <c r="AB1131" s="202"/>
      <c r="AC1131" s="202"/>
      <c r="AD1131" s="202"/>
      <c r="AE1131" s="202"/>
      <c r="AF1131" s="202"/>
      <c r="AG1131" s="202"/>
      <c r="AH1131" s="202"/>
      <c r="AI1131" s="202"/>
      <c r="AJ1131" s="202"/>
      <c r="AK1131" s="202"/>
      <c r="AL1131" s="202"/>
      <c r="AM1131" s="202"/>
      <c r="AN1131" s="202"/>
      <c r="AO1131" s="202"/>
      <c r="AP1131" s="202"/>
      <c r="AQ1131" s="202"/>
      <c r="AR1131" s="202"/>
      <c r="AS1131" s="202"/>
      <c r="AT1131" s="202"/>
      <c r="AU1131" s="202"/>
      <c r="AV1131" s="202"/>
      <c r="AW1131" s="202"/>
      <c r="AX1131" s="202"/>
      <c r="AY1131" s="202"/>
      <c r="AZ1131" s="202"/>
      <c r="BA1131" s="202"/>
      <c r="BB1131" s="202"/>
      <c r="BC1131" s="202"/>
    </row>
    <row r="1132" spans="18:55" ht="14.25" customHeight="1">
      <c r="R1132" s="202"/>
      <c r="S1132" s="202"/>
      <c r="T1132" s="202"/>
      <c r="U1132" s="202"/>
      <c r="V1132" s="202"/>
      <c r="W1132" s="202"/>
      <c r="X1132" s="202"/>
      <c r="Y1132" s="202"/>
      <c r="Z1132" s="202"/>
      <c r="AA1132" s="202"/>
      <c r="AB1132" s="202"/>
      <c r="AC1132" s="202"/>
      <c r="AD1132" s="202"/>
      <c r="AE1132" s="202"/>
      <c r="AF1132" s="202"/>
      <c r="AG1132" s="202"/>
      <c r="AH1132" s="202"/>
      <c r="AI1132" s="202"/>
      <c r="AJ1132" s="202"/>
      <c r="AK1132" s="202"/>
      <c r="AL1132" s="202"/>
      <c r="AM1132" s="202"/>
      <c r="AN1132" s="202"/>
      <c r="AO1132" s="202"/>
      <c r="AP1132" s="202"/>
      <c r="AQ1132" s="202"/>
      <c r="AR1132" s="202"/>
      <c r="AS1132" s="202"/>
      <c r="AT1132" s="202"/>
      <c r="AU1132" s="202"/>
      <c r="AV1132" s="202"/>
      <c r="AW1132" s="202"/>
      <c r="AX1132" s="202"/>
      <c r="AY1132" s="202"/>
      <c r="AZ1132" s="202"/>
      <c r="BA1132" s="202"/>
      <c r="BB1132" s="202"/>
      <c r="BC1132" s="202"/>
    </row>
    <row r="1133" spans="18:55" ht="14.25" customHeight="1">
      <c r="R1133" s="202"/>
      <c r="S1133" s="202"/>
      <c r="T1133" s="202"/>
      <c r="U1133" s="202"/>
      <c r="V1133" s="202"/>
      <c r="W1133" s="202"/>
      <c r="X1133" s="202"/>
      <c r="Y1133" s="202"/>
      <c r="Z1133" s="202"/>
      <c r="AA1133" s="202"/>
      <c r="AB1133" s="202"/>
      <c r="AC1133" s="202"/>
      <c r="AD1133" s="202"/>
      <c r="AE1133" s="202"/>
      <c r="AF1133" s="202"/>
      <c r="AG1133" s="202"/>
      <c r="AH1133" s="202"/>
      <c r="AI1133" s="202"/>
      <c r="AJ1133" s="202"/>
      <c r="AK1133" s="202"/>
      <c r="AL1133" s="202"/>
      <c r="AM1133" s="202"/>
      <c r="AN1133" s="202"/>
      <c r="AO1133" s="202"/>
      <c r="AP1133" s="202"/>
      <c r="AQ1133" s="202"/>
      <c r="AR1133" s="202"/>
      <c r="AS1133" s="202"/>
      <c r="AT1133" s="202"/>
      <c r="AU1133" s="202"/>
      <c r="AV1133" s="202"/>
      <c r="AW1133" s="202"/>
      <c r="AX1133" s="202"/>
      <c r="AY1133" s="202"/>
      <c r="AZ1133" s="202"/>
      <c r="BA1133" s="202"/>
      <c r="BB1133" s="202"/>
      <c r="BC1133" s="202"/>
    </row>
    <row r="1134" spans="18:55" ht="14.25" customHeight="1">
      <c r="R1134" s="202"/>
      <c r="S1134" s="202"/>
      <c r="T1134" s="202"/>
      <c r="U1134" s="202"/>
      <c r="V1134" s="202"/>
      <c r="W1134" s="202"/>
      <c r="X1134" s="202"/>
      <c r="Y1134" s="202"/>
      <c r="Z1134" s="202"/>
      <c r="AA1134" s="202"/>
      <c r="AB1134" s="202"/>
      <c r="AC1134" s="202"/>
      <c r="AD1134" s="202"/>
      <c r="AE1134" s="202"/>
      <c r="AF1134" s="202"/>
      <c r="AG1134" s="202"/>
      <c r="AH1134" s="202"/>
      <c r="AI1134" s="202"/>
      <c r="AJ1134" s="202"/>
      <c r="AK1134" s="202"/>
      <c r="AL1134" s="202"/>
      <c r="AM1134" s="202"/>
      <c r="AN1134" s="202"/>
      <c r="AO1134" s="202"/>
      <c r="AP1134" s="202"/>
      <c r="AQ1134" s="202"/>
      <c r="AR1134" s="202"/>
      <c r="AS1134" s="202"/>
      <c r="AT1134" s="202"/>
      <c r="AU1134" s="202"/>
      <c r="AV1134" s="202"/>
      <c r="AW1134" s="202"/>
      <c r="AX1134" s="202"/>
      <c r="AY1134" s="202"/>
      <c r="AZ1134" s="202"/>
      <c r="BA1134" s="202"/>
      <c r="BB1134" s="202"/>
      <c r="BC1134" s="202"/>
    </row>
    <row r="1135" spans="18:55" ht="14.25" customHeight="1">
      <c r="R1135" s="202"/>
      <c r="S1135" s="202"/>
      <c r="T1135" s="202"/>
      <c r="U1135" s="202"/>
      <c r="V1135" s="202"/>
      <c r="W1135" s="202"/>
      <c r="X1135" s="202"/>
      <c r="Y1135" s="202"/>
      <c r="Z1135" s="202"/>
      <c r="AA1135" s="202"/>
      <c r="AB1135" s="202"/>
      <c r="AC1135" s="202"/>
      <c r="AD1135" s="202"/>
      <c r="AE1135" s="202"/>
      <c r="AF1135" s="202"/>
      <c r="AG1135" s="202"/>
      <c r="AH1135" s="202"/>
      <c r="AI1135" s="202"/>
      <c r="AJ1135" s="202"/>
      <c r="AK1135" s="202"/>
      <c r="AL1135" s="202"/>
      <c r="AM1135" s="202"/>
      <c r="AN1135" s="202"/>
      <c r="AO1135" s="202"/>
      <c r="AP1135" s="202"/>
      <c r="AQ1135" s="202"/>
      <c r="AR1135" s="202"/>
      <c r="AS1135" s="202"/>
      <c r="AT1135" s="202"/>
      <c r="AU1135" s="202"/>
      <c r="AV1135" s="202"/>
      <c r="AW1135" s="202"/>
      <c r="AX1135" s="202"/>
      <c r="AY1135" s="202"/>
      <c r="AZ1135" s="202"/>
      <c r="BA1135" s="202"/>
      <c r="BB1135" s="202"/>
      <c r="BC1135" s="202"/>
    </row>
    <row r="1136" spans="18:55" ht="14.25" customHeight="1">
      <c r="R1136" s="202"/>
      <c r="S1136" s="202"/>
      <c r="T1136" s="202"/>
      <c r="U1136" s="202"/>
      <c r="V1136" s="202"/>
      <c r="W1136" s="202"/>
      <c r="X1136" s="202"/>
      <c r="Y1136" s="202"/>
      <c r="Z1136" s="202"/>
      <c r="AA1136" s="202"/>
      <c r="AB1136" s="202"/>
      <c r="AC1136" s="202"/>
      <c r="AD1136" s="202"/>
      <c r="AE1136" s="202"/>
      <c r="AF1136" s="202"/>
      <c r="AG1136" s="202"/>
      <c r="AH1136" s="202"/>
      <c r="AI1136" s="202"/>
      <c r="AJ1136" s="202"/>
      <c r="AK1136" s="202"/>
      <c r="AL1136" s="202"/>
      <c r="AM1136" s="202"/>
      <c r="AN1136" s="202"/>
      <c r="AO1136" s="202"/>
      <c r="AP1136" s="202"/>
      <c r="AQ1136" s="202"/>
      <c r="AR1136" s="202"/>
      <c r="AS1136" s="202"/>
      <c r="AT1136" s="202"/>
      <c r="AU1136" s="202"/>
      <c r="AV1136" s="202"/>
      <c r="AW1136" s="202"/>
      <c r="AX1136" s="202"/>
      <c r="AY1136" s="202"/>
      <c r="AZ1136" s="202"/>
      <c r="BA1136" s="202"/>
      <c r="BB1136" s="202"/>
      <c r="BC1136" s="202"/>
    </row>
    <row r="1137" spans="18:55" ht="14.25" customHeight="1">
      <c r="R1137" s="202"/>
      <c r="S1137" s="202"/>
      <c r="T1137" s="202"/>
      <c r="U1137" s="202"/>
      <c r="V1137" s="202"/>
      <c r="W1137" s="202"/>
      <c r="X1137" s="202"/>
      <c r="Y1137" s="202"/>
      <c r="Z1137" s="202"/>
      <c r="AA1137" s="202"/>
      <c r="AB1137" s="202"/>
      <c r="AC1137" s="202"/>
      <c r="AD1137" s="202"/>
      <c r="AE1137" s="202"/>
      <c r="AF1137" s="202"/>
      <c r="AG1137" s="202"/>
      <c r="AH1137" s="202"/>
      <c r="AI1137" s="202"/>
      <c r="AJ1137" s="202"/>
      <c r="AK1137" s="202"/>
      <c r="AL1137" s="202"/>
      <c r="AM1137" s="202"/>
      <c r="AN1137" s="202"/>
      <c r="AO1137" s="202"/>
      <c r="AP1137" s="202"/>
      <c r="AQ1137" s="202"/>
      <c r="AR1137" s="202"/>
      <c r="AS1137" s="202"/>
      <c r="AT1137" s="202"/>
      <c r="AU1137" s="202"/>
      <c r="AV1137" s="202"/>
      <c r="AW1137" s="202"/>
      <c r="AX1137" s="202"/>
      <c r="AY1137" s="202"/>
      <c r="AZ1137" s="202"/>
      <c r="BA1137" s="202"/>
      <c r="BB1137" s="202"/>
      <c r="BC1137" s="202"/>
    </row>
    <row r="1138" spans="18:55" ht="14.25" customHeight="1">
      <c r="R1138" s="202"/>
      <c r="S1138" s="202"/>
      <c r="T1138" s="202"/>
      <c r="U1138" s="202"/>
      <c r="V1138" s="202"/>
      <c r="W1138" s="202"/>
      <c r="X1138" s="202"/>
      <c r="Y1138" s="202"/>
      <c r="Z1138" s="202"/>
      <c r="AA1138" s="202"/>
      <c r="AB1138" s="202"/>
      <c r="AC1138" s="202"/>
      <c r="AD1138" s="202"/>
      <c r="AE1138" s="202"/>
      <c r="AF1138" s="202"/>
      <c r="AG1138" s="202"/>
      <c r="AH1138" s="202"/>
      <c r="AI1138" s="202"/>
      <c r="AJ1138" s="202"/>
      <c r="AK1138" s="202"/>
      <c r="AL1138" s="202"/>
      <c r="AM1138" s="202"/>
      <c r="AN1138" s="202"/>
      <c r="AO1138" s="202"/>
      <c r="AP1138" s="202"/>
      <c r="AQ1138" s="202"/>
      <c r="AR1138" s="202"/>
      <c r="AS1138" s="202"/>
      <c r="AT1138" s="202"/>
      <c r="AU1138" s="202"/>
      <c r="AV1138" s="202"/>
      <c r="AW1138" s="202"/>
      <c r="AX1138" s="202"/>
      <c r="AY1138" s="202"/>
      <c r="AZ1138" s="202"/>
      <c r="BA1138" s="202"/>
      <c r="BB1138" s="202"/>
      <c r="BC1138" s="202"/>
    </row>
    <row r="1139" spans="18:55" ht="14.25" customHeight="1">
      <c r="R1139" s="202"/>
      <c r="S1139" s="202"/>
      <c r="T1139" s="202"/>
      <c r="U1139" s="202"/>
      <c r="V1139" s="202"/>
      <c r="W1139" s="202"/>
      <c r="X1139" s="202"/>
      <c r="Y1139" s="202"/>
      <c r="Z1139" s="202"/>
      <c r="AA1139" s="202"/>
      <c r="AB1139" s="202"/>
      <c r="AC1139" s="202"/>
      <c r="AD1139" s="202"/>
      <c r="AE1139" s="202"/>
      <c r="AF1139" s="202"/>
      <c r="AG1139" s="202"/>
      <c r="AH1139" s="202"/>
      <c r="AI1139" s="202"/>
      <c r="AJ1139" s="202"/>
      <c r="AK1139" s="202"/>
      <c r="AL1139" s="202"/>
      <c r="AM1139" s="202"/>
      <c r="AN1139" s="202"/>
      <c r="AO1139" s="202"/>
      <c r="AP1139" s="202"/>
      <c r="AQ1139" s="202"/>
      <c r="AR1139" s="202"/>
      <c r="AS1139" s="202"/>
      <c r="AT1139" s="202"/>
      <c r="AU1139" s="202"/>
      <c r="AV1139" s="202"/>
      <c r="AW1139" s="202"/>
      <c r="AX1139" s="202"/>
      <c r="AY1139" s="202"/>
      <c r="AZ1139" s="202"/>
      <c r="BA1139" s="202"/>
      <c r="BB1139" s="202"/>
      <c r="BC1139" s="202"/>
    </row>
    <row r="1140" spans="18:55" ht="14.25" customHeight="1">
      <c r="R1140" s="202"/>
      <c r="S1140" s="202"/>
      <c r="T1140" s="202"/>
      <c r="U1140" s="202"/>
      <c r="V1140" s="202"/>
      <c r="W1140" s="202"/>
      <c r="X1140" s="202"/>
      <c r="Y1140" s="202"/>
      <c r="Z1140" s="202"/>
      <c r="AA1140" s="202"/>
      <c r="AB1140" s="202"/>
      <c r="AC1140" s="202"/>
      <c r="AD1140" s="202"/>
      <c r="AE1140" s="202"/>
      <c r="AF1140" s="202"/>
      <c r="AG1140" s="202"/>
      <c r="AH1140" s="202"/>
      <c r="AI1140" s="202"/>
      <c r="AJ1140" s="202"/>
      <c r="AK1140" s="202"/>
      <c r="AL1140" s="202"/>
      <c r="AM1140" s="202"/>
      <c r="AN1140" s="202"/>
      <c r="AO1140" s="202"/>
      <c r="AP1140" s="202"/>
      <c r="AQ1140" s="202"/>
      <c r="AR1140" s="202"/>
      <c r="AS1140" s="202"/>
      <c r="AT1140" s="202"/>
      <c r="AU1140" s="202"/>
      <c r="AV1140" s="202"/>
      <c r="AW1140" s="202"/>
      <c r="AX1140" s="202"/>
      <c r="AY1140" s="202"/>
      <c r="AZ1140" s="202"/>
      <c r="BA1140" s="202"/>
      <c r="BB1140" s="202"/>
      <c r="BC1140" s="202"/>
    </row>
    <row r="1141" spans="18:55" ht="14.25" customHeight="1">
      <c r="R1141" s="202"/>
      <c r="S1141" s="202"/>
      <c r="T1141" s="202"/>
      <c r="U1141" s="202"/>
      <c r="V1141" s="202"/>
      <c r="W1141" s="202"/>
      <c r="X1141" s="202"/>
      <c r="Y1141" s="202"/>
      <c r="Z1141" s="202"/>
      <c r="AA1141" s="202"/>
      <c r="AB1141" s="202"/>
      <c r="AC1141" s="202"/>
      <c r="AD1141" s="202"/>
      <c r="AE1141" s="202"/>
      <c r="AF1141" s="202"/>
      <c r="AG1141" s="202"/>
      <c r="AH1141" s="202"/>
      <c r="AI1141" s="202"/>
      <c r="AJ1141" s="202"/>
      <c r="AK1141" s="202"/>
      <c r="AL1141" s="202"/>
      <c r="AM1141" s="202"/>
      <c r="AN1141" s="202"/>
      <c r="AO1141" s="202"/>
      <c r="AP1141" s="202"/>
      <c r="AQ1141" s="202"/>
      <c r="AR1141" s="202"/>
      <c r="AS1141" s="202"/>
      <c r="AT1141" s="202"/>
      <c r="AU1141" s="202"/>
      <c r="AV1141" s="202"/>
      <c r="AW1141" s="202"/>
      <c r="AX1141" s="202"/>
      <c r="AY1141" s="202"/>
      <c r="AZ1141" s="202"/>
      <c r="BA1141" s="202"/>
      <c r="BB1141" s="202"/>
      <c r="BC1141" s="202"/>
    </row>
    <row r="1142" spans="18:55" ht="14.25" customHeight="1">
      <c r="R1142" s="202"/>
      <c r="S1142" s="202"/>
      <c r="T1142" s="202"/>
      <c r="U1142" s="202"/>
      <c r="V1142" s="202"/>
      <c r="W1142" s="202"/>
      <c r="X1142" s="202"/>
      <c r="Y1142" s="202"/>
      <c r="Z1142" s="202"/>
      <c r="AA1142" s="202"/>
      <c r="AB1142" s="202"/>
      <c r="AC1142" s="202"/>
      <c r="AD1142" s="202"/>
      <c r="AE1142" s="202"/>
      <c r="AF1142" s="202"/>
      <c r="AG1142" s="202"/>
      <c r="AH1142" s="202"/>
      <c r="AI1142" s="202"/>
      <c r="AJ1142" s="202"/>
      <c r="AK1142" s="202"/>
      <c r="AL1142" s="202"/>
      <c r="AM1142" s="202"/>
      <c r="AN1142" s="202"/>
      <c r="AO1142" s="202"/>
      <c r="AP1142" s="202"/>
      <c r="AQ1142" s="202"/>
      <c r="AR1142" s="202"/>
      <c r="AS1142" s="202"/>
      <c r="AT1142" s="202"/>
      <c r="AU1142" s="202"/>
      <c r="AV1142" s="202"/>
      <c r="AW1142" s="202"/>
      <c r="AX1142" s="202"/>
      <c r="AY1142" s="202"/>
      <c r="AZ1142" s="202"/>
      <c r="BA1142" s="202"/>
      <c r="BB1142" s="202"/>
      <c r="BC1142" s="202"/>
    </row>
    <row r="1143" spans="18:55" ht="14.25" customHeight="1">
      <c r="R1143" s="202"/>
      <c r="S1143" s="202"/>
      <c r="T1143" s="202"/>
      <c r="U1143" s="202"/>
      <c r="V1143" s="202"/>
      <c r="W1143" s="202"/>
      <c r="X1143" s="202"/>
      <c r="Y1143" s="202"/>
      <c r="Z1143" s="202"/>
      <c r="AA1143" s="202"/>
      <c r="AB1143" s="202"/>
      <c r="AC1143" s="202"/>
      <c r="AD1143" s="202"/>
      <c r="AE1143" s="202"/>
      <c r="AF1143" s="202"/>
      <c r="AG1143" s="202"/>
      <c r="AH1143" s="202"/>
      <c r="AI1143" s="202"/>
      <c r="AJ1143" s="202"/>
      <c r="AK1143" s="202"/>
      <c r="AL1143" s="202"/>
      <c r="AM1143" s="202"/>
      <c r="AN1143" s="202"/>
      <c r="AO1143" s="202"/>
      <c r="AP1143" s="202"/>
      <c r="AQ1143" s="202"/>
      <c r="AR1143" s="202"/>
      <c r="AS1143" s="202"/>
      <c r="AT1143" s="202"/>
      <c r="AU1143" s="202"/>
      <c r="AV1143" s="202"/>
      <c r="AW1143" s="202"/>
      <c r="AX1143" s="202"/>
      <c r="AY1143" s="202"/>
      <c r="AZ1143" s="202"/>
      <c r="BA1143" s="202"/>
      <c r="BB1143" s="202"/>
      <c r="BC1143" s="202"/>
    </row>
    <row r="1144" spans="18:55" ht="14.25" customHeight="1">
      <c r="R1144" s="202"/>
      <c r="S1144" s="202"/>
      <c r="T1144" s="202"/>
      <c r="U1144" s="202"/>
      <c r="V1144" s="202"/>
      <c r="W1144" s="202"/>
      <c r="X1144" s="202"/>
      <c r="Y1144" s="202"/>
      <c r="Z1144" s="202"/>
      <c r="AA1144" s="202"/>
      <c r="AB1144" s="202"/>
      <c r="AC1144" s="202"/>
      <c r="AD1144" s="202"/>
      <c r="AE1144" s="202"/>
      <c r="AF1144" s="202"/>
      <c r="AG1144" s="202"/>
      <c r="AH1144" s="202"/>
      <c r="AI1144" s="202"/>
      <c r="AJ1144" s="202"/>
      <c r="AK1144" s="202"/>
      <c r="AL1144" s="202"/>
      <c r="AM1144" s="202"/>
      <c r="AN1144" s="202"/>
      <c r="AO1144" s="202"/>
      <c r="AP1144" s="202"/>
      <c r="AQ1144" s="202"/>
      <c r="AR1144" s="202"/>
      <c r="AS1144" s="202"/>
      <c r="AT1144" s="202"/>
      <c r="AU1144" s="202"/>
      <c r="AV1144" s="202"/>
      <c r="AW1144" s="202"/>
      <c r="AX1144" s="202"/>
      <c r="AY1144" s="202"/>
      <c r="AZ1144" s="202"/>
      <c r="BA1144" s="202"/>
      <c r="BB1144" s="202"/>
      <c r="BC1144" s="202"/>
    </row>
    <row r="1145" spans="18:55" ht="14.25" customHeight="1">
      <c r="R1145" s="202"/>
      <c r="S1145" s="202"/>
      <c r="T1145" s="202"/>
      <c r="U1145" s="202"/>
      <c r="V1145" s="202"/>
      <c r="W1145" s="202"/>
      <c r="X1145" s="202"/>
      <c r="Y1145" s="202"/>
      <c r="Z1145" s="202"/>
      <c r="AA1145" s="202"/>
      <c r="AB1145" s="202"/>
      <c r="AC1145" s="202"/>
      <c r="AD1145" s="202"/>
      <c r="AE1145" s="202"/>
      <c r="AF1145" s="202"/>
      <c r="AG1145" s="202"/>
      <c r="AH1145" s="202"/>
      <c r="AI1145" s="202"/>
      <c r="AJ1145" s="202"/>
      <c r="AK1145" s="202"/>
      <c r="AL1145" s="202"/>
      <c r="AM1145" s="202"/>
      <c r="AN1145" s="202"/>
      <c r="AO1145" s="202"/>
      <c r="AP1145" s="202"/>
      <c r="AQ1145" s="202"/>
      <c r="AR1145" s="202"/>
      <c r="AS1145" s="202"/>
      <c r="AT1145" s="202"/>
      <c r="AU1145" s="202"/>
      <c r="AV1145" s="202"/>
      <c r="AW1145" s="202"/>
      <c r="AX1145" s="202"/>
      <c r="AY1145" s="202"/>
      <c r="AZ1145" s="202"/>
      <c r="BA1145" s="202"/>
      <c r="BB1145" s="202"/>
      <c r="BC1145" s="202"/>
    </row>
    <row r="1146" spans="18:55" ht="14.25" customHeight="1">
      <c r="R1146" s="202"/>
      <c r="S1146" s="202"/>
      <c r="T1146" s="202"/>
      <c r="U1146" s="202"/>
      <c r="V1146" s="202"/>
      <c r="W1146" s="202"/>
      <c r="X1146" s="202"/>
      <c r="Y1146" s="202"/>
      <c r="Z1146" s="202"/>
      <c r="AA1146" s="202"/>
      <c r="AB1146" s="202"/>
      <c r="AC1146" s="202"/>
      <c r="AD1146" s="202"/>
      <c r="AE1146" s="202"/>
      <c r="AF1146" s="202"/>
      <c r="AG1146" s="202"/>
      <c r="AH1146" s="202"/>
      <c r="AI1146" s="202"/>
      <c r="AJ1146" s="202"/>
      <c r="AK1146" s="202"/>
      <c r="AL1146" s="202"/>
      <c r="AM1146" s="202"/>
      <c r="AN1146" s="202"/>
      <c r="AO1146" s="202"/>
      <c r="AP1146" s="202"/>
      <c r="AQ1146" s="202"/>
      <c r="AR1146" s="202"/>
      <c r="AS1146" s="202"/>
      <c r="AT1146" s="202"/>
      <c r="AU1146" s="202"/>
      <c r="AV1146" s="202"/>
      <c r="AW1146" s="202"/>
      <c r="AX1146" s="202"/>
      <c r="AY1146" s="202"/>
      <c r="AZ1146" s="202"/>
      <c r="BA1146" s="202"/>
      <c r="BB1146" s="202"/>
      <c r="BC1146" s="202"/>
    </row>
    <row r="1147" spans="18:55" ht="14.25" customHeight="1">
      <c r="R1147" s="202"/>
      <c r="S1147" s="202"/>
      <c r="T1147" s="202"/>
      <c r="U1147" s="202"/>
      <c r="V1147" s="202"/>
      <c r="W1147" s="202"/>
      <c r="X1147" s="202"/>
      <c r="Y1147" s="202"/>
      <c r="Z1147" s="202"/>
      <c r="AA1147" s="202"/>
      <c r="AB1147" s="202"/>
      <c r="AC1147" s="202"/>
      <c r="AD1147" s="202"/>
      <c r="AE1147" s="202"/>
      <c r="AF1147" s="202"/>
      <c r="AG1147" s="202"/>
      <c r="AH1147" s="202"/>
      <c r="AI1147" s="202"/>
      <c r="AJ1147" s="202"/>
      <c r="AK1147" s="202"/>
      <c r="AL1147" s="202"/>
      <c r="AM1147" s="202"/>
      <c r="AN1147" s="202"/>
      <c r="AO1147" s="202"/>
      <c r="AP1147" s="202"/>
      <c r="AQ1147" s="202"/>
      <c r="AR1147" s="202"/>
      <c r="AS1147" s="202"/>
      <c r="AT1147" s="202"/>
      <c r="AU1147" s="202"/>
      <c r="AV1147" s="202"/>
      <c r="AW1147" s="202"/>
      <c r="AX1147" s="202"/>
      <c r="AY1147" s="202"/>
      <c r="AZ1147" s="202"/>
      <c r="BA1147" s="202"/>
      <c r="BB1147" s="202"/>
      <c r="BC1147" s="202"/>
    </row>
    <row r="1148" spans="18:55" ht="14.25" customHeight="1">
      <c r="R1148" s="202"/>
      <c r="S1148" s="202"/>
      <c r="T1148" s="202"/>
      <c r="U1148" s="202"/>
      <c r="V1148" s="202"/>
      <c r="W1148" s="202"/>
      <c r="X1148" s="202"/>
      <c r="Y1148" s="202"/>
      <c r="Z1148" s="202"/>
      <c r="AA1148" s="202"/>
      <c r="AB1148" s="202"/>
      <c r="AC1148" s="202"/>
      <c r="AD1148" s="202"/>
      <c r="AE1148" s="202"/>
      <c r="AF1148" s="202"/>
      <c r="AG1148" s="202"/>
      <c r="AH1148" s="202"/>
      <c r="AI1148" s="202"/>
      <c r="AJ1148" s="202"/>
      <c r="AK1148" s="202"/>
      <c r="AL1148" s="202"/>
      <c r="AM1148" s="202"/>
      <c r="AN1148" s="202"/>
      <c r="AO1148" s="202"/>
      <c r="AP1148" s="202"/>
      <c r="AQ1148" s="202"/>
      <c r="AR1148" s="202"/>
      <c r="AS1148" s="202"/>
      <c r="AT1148" s="202"/>
      <c r="AU1148" s="202"/>
      <c r="AV1148" s="202"/>
      <c r="AW1148" s="202"/>
      <c r="AX1148" s="202"/>
      <c r="AY1148" s="202"/>
      <c r="AZ1148" s="202"/>
      <c r="BA1148" s="202"/>
      <c r="BB1148" s="202"/>
      <c r="BC1148" s="202"/>
    </row>
    <row r="1149" spans="18:55" ht="14.25" customHeight="1">
      <c r="R1149" s="202"/>
      <c r="S1149" s="202"/>
      <c r="T1149" s="202"/>
      <c r="U1149" s="202"/>
      <c r="V1149" s="202"/>
      <c r="W1149" s="202"/>
      <c r="X1149" s="202"/>
      <c r="Y1149" s="202"/>
      <c r="Z1149" s="202"/>
      <c r="AA1149" s="202"/>
      <c r="AB1149" s="202"/>
      <c r="AC1149" s="202"/>
      <c r="AD1149" s="202"/>
      <c r="AE1149" s="202"/>
      <c r="AF1149" s="202"/>
      <c r="AG1149" s="202"/>
      <c r="AH1149" s="202"/>
      <c r="AI1149" s="202"/>
      <c r="AJ1149" s="202"/>
      <c r="AK1149" s="202"/>
      <c r="AL1149" s="202"/>
      <c r="AM1149" s="202"/>
      <c r="AN1149" s="202"/>
      <c r="AO1149" s="202"/>
      <c r="AP1149" s="202"/>
      <c r="AQ1149" s="202"/>
      <c r="AR1149" s="202"/>
      <c r="AS1149" s="202"/>
      <c r="AT1149" s="202"/>
      <c r="AU1149" s="202"/>
      <c r="AV1149" s="202"/>
      <c r="AW1149" s="202"/>
      <c r="AX1149" s="202"/>
      <c r="AY1149" s="202"/>
      <c r="AZ1149" s="202"/>
      <c r="BA1149" s="202"/>
      <c r="BB1149" s="202"/>
      <c r="BC1149" s="202"/>
    </row>
    <row r="1150" spans="18:55" ht="14.25" customHeight="1">
      <c r="R1150" s="202"/>
      <c r="S1150" s="202"/>
      <c r="T1150" s="202"/>
      <c r="U1150" s="202"/>
      <c r="V1150" s="202"/>
      <c r="W1150" s="202"/>
      <c r="X1150" s="202"/>
      <c r="Y1150" s="202"/>
      <c r="Z1150" s="202"/>
      <c r="AA1150" s="202"/>
      <c r="AB1150" s="202"/>
      <c r="AC1150" s="202"/>
      <c r="AD1150" s="202"/>
      <c r="AE1150" s="202"/>
      <c r="AF1150" s="202"/>
      <c r="AG1150" s="202"/>
      <c r="AH1150" s="202"/>
      <c r="AI1150" s="202"/>
      <c r="AJ1150" s="202"/>
      <c r="AK1150" s="202"/>
      <c r="AL1150" s="202"/>
      <c r="AM1150" s="202"/>
      <c r="AN1150" s="202"/>
      <c r="AO1150" s="202"/>
      <c r="AP1150" s="202"/>
      <c r="AQ1150" s="202"/>
      <c r="AR1150" s="202"/>
      <c r="AS1150" s="202"/>
      <c r="AT1150" s="202"/>
      <c r="AU1150" s="202"/>
      <c r="AV1150" s="202"/>
      <c r="AW1150" s="202"/>
      <c r="AX1150" s="202"/>
      <c r="AY1150" s="202"/>
      <c r="AZ1150" s="202"/>
      <c r="BA1150" s="202"/>
      <c r="BB1150" s="202"/>
      <c r="BC1150" s="202"/>
    </row>
    <row r="1151" spans="18:55" ht="14.25" customHeight="1">
      <c r="R1151" s="202"/>
      <c r="S1151" s="202"/>
      <c r="T1151" s="202"/>
      <c r="U1151" s="202"/>
      <c r="V1151" s="202"/>
      <c r="W1151" s="202"/>
      <c r="X1151" s="202"/>
      <c r="Y1151" s="202"/>
      <c r="Z1151" s="202"/>
      <c r="AA1151" s="202"/>
      <c r="AB1151" s="202"/>
      <c r="AC1151" s="202"/>
      <c r="AD1151" s="202"/>
      <c r="AE1151" s="202"/>
      <c r="AF1151" s="202"/>
      <c r="AG1151" s="202"/>
      <c r="AH1151" s="202"/>
      <c r="AI1151" s="202"/>
      <c r="AJ1151" s="202"/>
      <c r="AK1151" s="202"/>
      <c r="AL1151" s="202"/>
      <c r="AM1151" s="202"/>
      <c r="AN1151" s="202"/>
      <c r="AO1151" s="202"/>
      <c r="AP1151" s="202"/>
      <c r="AQ1151" s="202"/>
      <c r="AR1151" s="202"/>
      <c r="AS1151" s="202"/>
      <c r="AT1151" s="202"/>
      <c r="AU1151" s="202"/>
      <c r="AV1151" s="202"/>
      <c r="AW1151" s="202"/>
      <c r="AX1151" s="202"/>
      <c r="AY1151" s="202"/>
      <c r="AZ1151" s="202"/>
      <c r="BA1151" s="202"/>
      <c r="BB1151" s="202"/>
      <c r="BC1151" s="202"/>
    </row>
    <row r="1152" spans="18:55" ht="14.25" customHeight="1">
      <c r="R1152" s="202"/>
      <c r="S1152" s="202"/>
      <c r="T1152" s="202"/>
      <c r="U1152" s="202"/>
      <c r="V1152" s="202"/>
      <c r="W1152" s="202"/>
      <c r="X1152" s="202"/>
      <c r="Y1152" s="202"/>
      <c r="Z1152" s="202"/>
      <c r="AA1152" s="202"/>
      <c r="AB1152" s="202"/>
      <c r="AC1152" s="202"/>
      <c r="AD1152" s="202"/>
      <c r="AE1152" s="202"/>
      <c r="AF1152" s="202"/>
      <c r="AG1152" s="202"/>
      <c r="AH1152" s="202"/>
      <c r="AI1152" s="202"/>
      <c r="AJ1152" s="202"/>
      <c r="AK1152" s="202"/>
      <c r="AL1152" s="202"/>
      <c r="AM1152" s="202"/>
      <c r="AN1152" s="202"/>
      <c r="AO1152" s="202"/>
      <c r="AP1152" s="202"/>
      <c r="AQ1152" s="202"/>
      <c r="AR1152" s="202"/>
      <c r="AS1152" s="202"/>
      <c r="AT1152" s="202"/>
      <c r="AU1152" s="202"/>
      <c r="AV1152" s="202"/>
      <c r="AW1152" s="202"/>
      <c r="AX1152" s="202"/>
      <c r="AY1152" s="202"/>
      <c r="AZ1152" s="202"/>
      <c r="BA1152" s="202"/>
      <c r="BB1152" s="202"/>
      <c r="BC1152" s="202"/>
    </row>
    <row r="1153" spans="18:55" ht="14.25" customHeight="1">
      <c r="R1153" s="202"/>
      <c r="S1153" s="202"/>
      <c r="T1153" s="202"/>
      <c r="U1153" s="202"/>
      <c r="V1153" s="202"/>
      <c r="W1153" s="202"/>
      <c r="X1153" s="202"/>
      <c r="Y1153" s="202"/>
      <c r="Z1153" s="202"/>
      <c r="AA1153" s="202"/>
      <c r="AB1153" s="202"/>
      <c r="AC1153" s="202"/>
      <c r="AD1153" s="202"/>
      <c r="AE1153" s="202"/>
      <c r="AF1153" s="202"/>
      <c r="AG1153" s="202"/>
      <c r="AH1153" s="202"/>
      <c r="AI1153" s="202"/>
      <c r="AJ1153" s="202"/>
      <c r="AK1153" s="202"/>
      <c r="AL1153" s="202"/>
      <c r="AM1153" s="202"/>
      <c r="AN1153" s="202"/>
      <c r="AO1153" s="202"/>
      <c r="AP1153" s="202"/>
      <c r="AQ1153" s="202"/>
      <c r="AR1153" s="202"/>
      <c r="AS1153" s="202"/>
      <c r="AT1153" s="202"/>
      <c r="AU1153" s="202"/>
      <c r="AV1153" s="202"/>
      <c r="AW1153" s="202"/>
      <c r="AX1153" s="202"/>
      <c r="AY1153" s="202"/>
      <c r="AZ1153" s="202"/>
      <c r="BA1153" s="202"/>
      <c r="BB1153" s="202"/>
      <c r="BC1153" s="202"/>
    </row>
    <row r="1154" spans="18:55" ht="14.25" customHeight="1">
      <c r="R1154" s="202"/>
      <c r="S1154" s="202"/>
      <c r="T1154" s="202"/>
      <c r="U1154" s="202"/>
      <c r="V1154" s="202"/>
      <c r="W1154" s="202"/>
      <c r="X1154" s="202"/>
      <c r="Y1154" s="202"/>
      <c r="Z1154" s="202"/>
      <c r="AA1154" s="202"/>
      <c r="AB1154" s="202"/>
      <c r="AC1154" s="202"/>
      <c r="AD1154" s="202"/>
      <c r="AE1154" s="202"/>
      <c r="AF1154" s="202"/>
      <c r="AG1154" s="202"/>
      <c r="AH1154" s="202"/>
      <c r="AI1154" s="202"/>
      <c r="AJ1154" s="202"/>
      <c r="AK1154" s="202"/>
      <c r="AL1154" s="202"/>
      <c r="AM1154" s="202"/>
      <c r="AN1154" s="202"/>
      <c r="AO1154" s="202"/>
      <c r="AP1154" s="202"/>
      <c r="AQ1154" s="202"/>
      <c r="AR1154" s="202"/>
      <c r="AS1154" s="202"/>
      <c r="AT1154" s="202"/>
      <c r="AU1154" s="202"/>
      <c r="AV1154" s="202"/>
      <c r="AW1154" s="202"/>
      <c r="AX1154" s="202"/>
      <c r="AY1154" s="202"/>
      <c r="AZ1154" s="202"/>
      <c r="BA1154" s="202"/>
      <c r="BB1154" s="202"/>
      <c r="BC1154" s="202"/>
    </row>
    <row r="1155" spans="18:55" ht="14.25" customHeight="1">
      <c r="R1155" s="202"/>
      <c r="S1155" s="202"/>
      <c r="T1155" s="202"/>
      <c r="U1155" s="202"/>
      <c r="V1155" s="202"/>
      <c r="W1155" s="202"/>
      <c r="X1155" s="202"/>
      <c r="Y1155" s="202"/>
      <c r="Z1155" s="202"/>
      <c r="AA1155" s="202"/>
      <c r="AB1155" s="202"/>
      <c r="AC1155" s="202"/>
      <c r="AD1155" s="202"/>
      <c r="AE1155" s="202"/>
      <c r="AF1155" s="202"/>
      <c r="AG1155" s="202"/>
      <c r="AH1155" s="202"/>
      <c r="AI1155" s="202"/>
      <c r="AJ1155" s="202"/>
      <c r="AK1155" s="202"/>
      <c r="AL1155" s="202"/>
      <c r="AM1155" s="202"/>
      <c r="AN1155" s="202"/>
      <c r="AO1155" s="202"/>
      <c r="AP1155" s="202"/>
      <c r="AQ1155" s="202"/>
      <c r="AR1155" s="202"/>
      <c r="AS1155" s="202"/>
      <c r="AT1155" s="202"/>
      <c r="AU1155" s="202"/>
      <c r="AV1155" s="202"/>
      <c r="AW1155" s="202"/>
      <c r="AX1155" s="202"/>
      <c r="AY1155" s="202"/>
      <c r="AZ1155" s="202"/>
      <c r="BA1155" s="202"/>
      <c r="BB1155" s="202"/>
      <c r="BC1155" s="202"/>
    </row>
    <row r="1156" spans="18:55" ht="14.25" customHeight="1">
      <c r="R1156" s="202"/>
      <c r="S1156" s="202"/>
      <c r="T1156" s="202"/>
      <c r="U1156" s="202"/>
      <c r="V1156" s="202"/>
      <c r="W1156" s="202"/>
      <c r="X1156" s="202"/>
      <c r="Y1156" s="202"/>
      <c r="Z1156" s="202"/>
      <c r="AA1156" s="202"/>
      <c r="AB1156" s="202"/>
      <c r="AC1156" s="202"/>
      <c r="AD1156" s="202"/>
      <c r="AE1156" s="202"/>
      <c r="AF1156" s="202"/>
      <c r="AG1156" s="202"/>
      <c r="AH1156" s="202"/>
      <c r="AI1156" s="202"/>
      <c r="AJ1156" s="202"/>
      <c r="AK1156" s="202"/>
      <c r="AL1156" s="202"/>
      <c r="AM1156" s="202"/>
      <c r="AN1156" s="202"/>
      <c r="AO1156" s="202"/>
      <c r="AP1156" s="202"/>
      <c r="AQ1156" s="202"/>
      <c r="AR1156" s="202"/>
      <c r="AS1156" s="202"/>
      <c r="AT1156" s="202"/>
      <c r="AU1156" s="202"/>
      <c r="AV1156" s="202"/>
      <c r="AW1156" s="202"/>
      <c r="AX1156" s="202"/>
      <c r="AY1156" s="202"/>
      <c r="AZ1156" s="202"/>
      <c r="BA1156" s="202"/>
      <c r="BB1156" s="202"/>
      <c r="BC1156" s="202"/>
    </row>
    <row r="1157" spans="18:55" ht="14.25" customHeight="1">
      <c r="R1157" s="202"/>
      <c r="S1157" s="202"/>
      <c r="T1157" s="202"/>
      <c r="U1157" s="202"/>
      <c r="V1157" s="202"/>
      <c r="W1157" s="202"/>
      <c r="X1157" s="202"/>
      <c r="Y1157" s="202"/>
      <c r="Z1157" s="202"/>
      <c r="AA1157" s="202"/>
      <c r="AB1157" s="202"/>
      <c r="AC1157" s="202"/>
      <c r="AD1157" s="202"/>
      <c r="AE1157" s="202"/>
      <c r="AF1157" s="202"/>
      <c r="AG1157" s="202"/>
      <c r="AH1157" s="202"/>
      <c r="AI1157" s="202"/>
      <c r="AJ1157" s="202"/>
      <c r="AK1157" s="202"/>
      <c r="AL1157" s="202"/>
      <c r="AM1157" s="202"/>
      <c r="AN1157" s="202"/>
      <c r="AO1157" s="202"/>
      <c r="AP1157" s="202"/>
      <c r="AQ1157" s="202"/>
      <c r="AR1157" s="202"/>
      <c r="AS1157" s="202"/>
      <c r="AT1157" s="202"/>
      <c r="AU1157" s="202"/>
      <c r="AV1157" s="202"/>
      <c r="AW1157" s="202"/>
      <c r="AX1157" s="202"/>
      <c r="AY1157" s="202"/>
      <c r="AZ1157" s="202"/>
      <c r="BA1157" s="202"/>
      <c r="BB1157" s="202"/>
      <c r="BC1157" s="202"/>
    </row>
    <row r="1158" spans="18:55" ht="14.25" customHeight="1">
      <c r="R1158" s="202"/>
      <c r="S1158" s="202"/>
      <c r="T1158" s="202"/>
      <c r="U1158" s="202"/>
      <c r="V1158" s="202"/>
      <c r="W1158" s="202"/>
      <c r="X1158" s="202"/>
      <c r="Y1158" s="202"/>
      <c r="Z1158" s="202"/>
      <c r="AA1158" s="202"/>
      <c r="AB1158" s="202"/>
      <c r="AC1158" s="202"/>
      <c r="AD1158" s="202"/>
      <c r="AE1158" s="202"/>
      <c r="AF1158" s="202"/>
      <c r="AG1158" s="202"/>
      <c r="AH1158" s="202"/>
      <c r="AI1158" s="202"/>
      <c r="AJ1158" s="202"/>
      <c r="AK1158" s="202"/>
      <c r="AL1158" s="202"/>
      <c r="AM1158" s="202"/>
      <c r="AN1158" s="202"/>
      <c r="AO1158" s="202"/>
      <c r="AP1158" s="202"/>
      <c r="AQ1158" s="202"/>
      <c r="AR1158" s="202"/>
      <c r="AS1158" s="202"/>
      <c r="AT1158" s="202"/>
      <c r="AU1158" s="202"/>
      <c r="AV1158" s="202"/>
      <c r="AW1158" s="202"/>
      <c r="AX1158" s="202"/>
      <c r="AY1158" s="202"/>
      <c r="AZ1158" s="202"/>
      <c r="BA1158" s="202"/>
      <c r="BB1158" s="202"/>
      <c r="BC1158" s="202"/>
    </row>
    <row r="1159" spans="18:55" ht="14.25" customHeight="1">
      <c r="R1159" s="202"/>
      <c r="S1159" s="202"/>
      <c r="T1159" s="202"/>
      <c r="U1159" s="202"/>
      <c r="V1159" s="202"/>
      <c r="W1159" s="202"/>
      <c r="X1159" s="202"/>
      <c r="Y1159" s="202"/>
      <c r="Z1159" s="202"/>
      <c r="AA1159" s="202"/>
      <c r="AB1159" s="202"/>
      <c r="AC1159" s="202"/>
      <c r="AD1159" s="202"/>
      <c r="AE1159" s="202"/>
      <c r="AF1159" s="202"/>
      <c r="AG1159" s="202"/>
      <c r="AH1159" s="202"/>
      <c r="AI1159" s="202"/>
      <c r="AJ1159" s="202"/>
      <c r="AK1159" s="202"/>
      <c r="AL1159" s="202"/>
      <c r="AM1159" s="202"/>
      <c r="AN1159" s="202"/>
      <c r="AO1159" s="202"/>
      <c r="AP1159" s="202"/>
      <c r="AQ1159" s="202"/>
      <c r="AR1159" s="202"/>
      <c r="AS1159" s="202"/>
      <c r="AT1159" s="202"/>
      <c r="AU1159" s="202"/>
      <c r="AV1159" s="202"/>
      <c r="AW1159" s="202"/>
      <c r="AX1159" s="202"/>
      <c r="AY1159" s="202"/>
      <c r="AZ1159" s="202"/>
      <c r="BA1159" s="202"/>
      <c r="BB1159" s="202"/>
      <c r="BC1159" s="202"/>
    </row>
    <row r="1160" spans="18:55" ht="14.25" customHeight="1">
      <c r="R1160" s="202"/>
      <c r="S1160" s="202"/>
      <c r="T1160" s="202"/>
      <c r="U1160" s="202"/>
      <c r="V1160" s="202"/>
      <c r="W1160" s="202"/>
      <c r="X1160" s="202"/>
      <c r="Y1160" s="202"/>
      <c r="Z1160" s="202"/>
      <c r="AA1160" s="202"/>
      <c r="AB1160" s="202"/>
      <c r="AC1160" s="202"/>
      <c r="AD1160" s="202"/>
      <c r="AE1160" s="202"/>
      <c r="AF1160" s="202"/>
      <c r="AG1160" s="202"/>
      <c r="AH1160" s="202"/>
      <c r="AI1160" s="202"/>
      <c r="AJ1160" s="202"/>
      <c r="AK1160" s="202"/>
      <c r="AL1160" s="202"/>
      <c r="AM1160" s="202"/>
      <c r="AN1160" s="202"/>
      <c r="AO1160" s="202"/>
      <c r="AP1160" s="202"/>
      <c r="AQ1160" s="202"/>
      <c r="AR1160" s="202"/>
      <c r="AS1160" s="202"/>
      <c r="AT1160" s="202"/>
      <c r="AU1160" s="202"/>
      <c r="AV1160" s="202"/>
      <c r="AW1160" s="202"/>
      <c r="AX1160" s="202"/>
      <c r="AY1160" s="202"/>
      <c r="AZ1160" s="202"/>
      <c r="BA1160" s="202"/>
      <c r="BB1160" s="202"/>
      <c r="BC1160" s="202"/>
    </row>
    <row r="1161" spans="18:55" ht="14.25" customHeight="1">
      <c r="R1161" s="202"/>
      <c r="S1161" s="202"/>
      <c r="T1161" s="202"/>
      <c r="U1161" s="202"/>
      <c r="V1161" s="202"/>
      <c r="W1161" s="202"/>
      <c r="X1161" s="202"/>
      <c r="Y1161" s="202"/>
      <c r="Z1161" s="202"/>
      <c r="AA1161" s="202"/>
      <c r="AB1161" s="202"/>
      <c r="AC1161" s="202"/>
      <c r="AD1161" s="202"/>
      <c r="AE1161" s="202"/>
      <c r="AF1161" s="202"/>
      <c r="AG1161" s="202"/>
      <c r="AH1161" s="202"/>
      <c r="AI1161" s="202"/>
      <c r="AJ1161" s="202"/>
      <c r="AK1161" s="202"/>
      <c r="AL1161" s="202"/>
      <c r="AM1161" s="202"/>
      <c r="AN1161" s="202"/>
      <c r="AO1161" s="202"/>
      <c r="AP1161" s="202"/>
      <c r="AQ1161" s="202"/>
      <c r="AR1161" s="202"/>
      <c r="AS1161" s="202"/>
      <c r="AT1161" s="202"/>
      <c r="AU1161" s="202"/>
      <c r="AV1161" s="202"/>
      <c r="AW1161" s="202"/>
      <c r="AX1161" s="202"/>
      <c r="AY1161" s="202"/>
      <c r="AZ1161" s="202"/>
      <c r="BA1161" s="202"/>
      <c r="BB1161" s="202"/>
      <c r="BC1161" s="202"/>
    </row>
    <row r="1162" spans="18:55" ht="14.25" customHeight="1">
      <c r="R1162" s="202"/>
      <c r="S1162" s="202"/>
      <c r="T1162" s="202"/>
      <c r="U1162" s="202"/>
      <c r="V1162" s="202"/>
      <c r="W1162" s="202"/>
      <c r="X1162" s="202"/>
      <c r="Y1162" s="202"/>
      <c r="Z1162" s="202"/>
      <c r="AA1162" s="202"/>
      <c r="AB1162" s="202"/>
      <c r="AC1162" s="202"/>
      <c r="AD1162" s="202"/>
      <c r="AE1162" s="202"/>
      <c r="AF1162" s="202"/>
      <c r="AG1162" s="202"/>
      <c r="AH1162" s="202"/>
      <c r="AI1162" s="202"/>
      <c r="AJ1162" s="202"/>
      <c r="AK1162" s="202"/>
      <c r="AL1162" s="202"/>
      <c r="AM1162" s="202"/>
      <c r="AN1162" s="202"/>
      <c r="AO1162" s="202"/>
      <c r="AP1162" s="202"/>
      <c r="AQ1162" s="202"/>
      <c r="AR1162" s="202"/>
      <c r="AS1162" s="202"/>
      <c r="AT1162" s="202"/>
      <c r="AU1162" s="202"/>
      <c r="AV1162" s="202"/>
      <c r="AW1162" s="202"/>
      <c r="AX1162" s="202"/>
      <c r="AY1162" s="202"/>
      <c r="AZ1162" s="202"/>
      <c r="BA1162" s="202"/>
      <c r="BB1162" s="202"/>
      <c r="BC1162" s="202"/>
    </row>
    <row r="1163" spans="18:55" ht="14.25" customHeight="1">
      <c r="R1163" s="202"/>
      <c r="S1163" s="202"/>
      <c r="T1163" s="202"/>
      <c r="U1163" s="202"/>
      <c r="V1163" s="202"/>
      <c r="W1163" s="202"/>
      <c r="X1163" s="202"/>
      <c r="Y1163" s="202"/>
      <c r="Z1163" s="202"/>
      <c r="AA1163" s="202"/>
      <c r="AB1163" s="202"/>
      <c r="AC1163" s="202"/>
      <c r="AD1163" s="202"/>
      <c r="AE1163" s="202"/>
      <c r="AF1163" s="202"/>
      <c r="AG1163" s="202"/>
      <c r="AH1163" s="202"/>
      <c r="AI1163" s="202"/>
      <c r="AJ1163" s="202"/>
      <c r="AK1163" s="202"/>
      <c r="AL1163" s="202"/>
      <c r="AM1163" s="202"/>
      <c r="AN1163" s="202"/>
      <c r="AO1163" s="202"/>
      <c r="AP1163" s="202"/>
      <c r="AQ1163" s="202"/>
      <c r="AR1163" s="202"/>
      <c r="AS1163" s="202"/>
      <c r="AT1163" s="202"/>
      <c r="AU1163" s="202"/>
      <c r="AV1163" s="202"/>
      <c r="AW1163" s="202"/>
      <c r="AX1163" s="202"/>
      <c r="AY1163" s="202"/>
      <c r="AZ1163" s="202"/>
      <c r="BA1163" s="202"/>
      <c r="BB1163" s="202"/>
      <c r="BC1163" s="202"/>
    </row>
    <row r="1164" spans="18:55" ht="14.25" customHeight="1">
      <c r="R1164" s="202"/>
      <c r="S1164" s="202"/>
      <c r="T1164" s="202"/>
      <c r="U1164" s="202"/>
      <c r="V1164" s="202"/>
      <c r="W1164" s="202"/>
      <c r="X1164" s="202"/>
      <c r="Y1164" s="202"/>
      <c r="Z1164" s="202"/>
      <c r="AA1164" s="202"/>
      <c r="AB1164" s="202"/>
      <c r="AC1164" s="202"/>
      <c r="AD1164" s="202"/>
      <c r="AE1164" s="202"/>
      <c r="AF1164" s="202"/>
      <c r="AG1164" s="202"/>
      <c r="AH1164" s="202"/>
      <c r="AI1164" s="202"/>
      <c r="AJ1164" s="202"/>
      <c r="AK1164" s="202"/>
      <c r="AL1164" s="202"/>
      <c r="AM1164" s="202"/>
      <c r="AN1164" s="202"/>
      <c r="AO1164" s="202"/>
      <c r="AP1164" s="202"/>
      <c r="AQ1164" s="202"/>
      <c r="AR1164" s="202"/>
      <c r="AS1164" s="202"/>
      <c r="AT1164" s="202"/>
      <c r="AU1164" s="202"/>
      <c r="AV1164" s="202"/>
      <c r="AW1164" s="202"/>
      <c r="AX1164" s="202"/>
      <c r="AY1164" s="202"/>
      <c r="AZ1164" s="202"/>
      <c r="BA1164" s="202"/>
      <c r="BB1164" s="202"/>
      <c r="BC1164" s="202"/>
    </row>
    <row r="1165" spans="18:55" ht="14.25" customHeight="1">
      <c r="R1165" s="202"/>
      <c r="S1165" s="202"/>
      <c r="T1165" s="202"/>
      <c r="U1165" s="202"/>
      <c r="V1165" s="202"/>
      <c r="W1165" s="202"/>
      <c r="X1165" s="202"/>
      <c r="Y1165" s="202"/>
      <c r="Z1165" s="202"/>
      <c r="AA1165" s="202"/>
      <c r="AB1165" s="202"/>
      <c r="AC1165" s="202"/>
      <c r="AD1165" s="202"/>
      <c r="AE1165" s="202"/>
      <c r="AF1165" s="202"/>
      <c r="AG1165" s="202"/>
      <c r="AH1165" s="202"/>
      <c r="AI1165" s="202"/>
      <c r="AJ1165" s="202"/>
      <c r="AK1165" s="202"/>
      <c r="AL1165" s="202"/>
      <c r="AM1165" s="202"/>
      <c r="AN1165" s="202"/>
      <c r="AO1165" s="202"/>
      <c r="AP1165" s="202"/>
      <c r="AQ1165" s="202"/>
      <c r="AR1165" s="202"/>
      <c r="AS1165" s="202"/>
      <c r="AT1165" s="202"/>
      <c r="AU1165" s="202"/>
      <c r="AV1165" s="202"/>
      <c r="AW1165" s="202"/>
      <c r="AX1165" s="202"/>
      <c r="AY1165" s="202"/>
      <c r="AZ1165" s="202"/>
      <c r="BA1165" s="202"/>
      <c r="BB1165" s="202"/>
      <c r="BC1165" s="202"/>
    </row>
    <row r="1166" spans="18:55" ht="14.25" customHeight="1">
      <c r="R1166" s="202"/>
      <c r="S1166" s="202"/>
      <c r="T1166" s="202"/>
      <c r="U1166" s="202"/>
      <c r="V1166" s="202"/>
      <c r="W1166" s="202"/>
      <c r="X1166" s="202"/>
      <c r="Y1166" s="202"/>
      <c r="Z1166" s="202"/>
      <c r="AA1166" s="202"/>
      <c r="AB1166" s="202"/>
      <c r="AC1166" s="202"/>
      <c r="AD1166" s="202"/>
      <c r="AE1166" s="202"/>
      <c r="AF1166" s="202"/>
      <c r="AG1166" s="202"/>
      <c r="AH1166" s="202"/>
      <c r="AI1166" s="202"/>
      <c r="AJ1166" s="202"/>
      <c r="AK1166" s="202"/>
      <c r="AL1166" s="202"/>
      <c r="AM1166" s="202"/>
      <c r="AN1166" s="202"/>
      <c r="AO1166" s="202"/>
      <c r="AP1166" s="202"/>
      <c r="AQ1166" s="202"/>
      <c r="AR1166" s="202"/>
      <c r="AS1166" s="202"/>
      <c r="AT1166" s="202"/>
      <c r="AU1166" s="202"/>
      <c r="AV1166" s="202"/>
      <c r="AW1166" s="202"/>
      <c r="AX1166" s="202"/>
      <c r="AY1166" s="202"/>
      <c r="AZ1166" s="202"/>
      <c r="BA1166" s="202"/>
      <c r="BB1166" s="202"/>
      <c r="BC1166" s="202"/>
    </row>
    <row r="1167" spans="18:55" ht="14.25" customHeight="1">
      <c r="R1167" s="202"/>
      <c r="S1167" s="202"/>
      <c r="T1167" s="202"/>
      <c r="U1167" s="202"/>
      <c r="V1167" s="202"/>
      <c r="W1167" s="202"/>
      <c r="X1167" s="202"/>
      <c r="Y1167" s="202"/>
      <c r="Z1167" s="202"/>
      <c r="AA1167" s="202"/>
      <c r="AB1167" s="202"/>
      <c r="AC1167" s="202"/>
      <c r="AD1167" s="202"/>
      <c r="AE1167" s="202"/>
      <c r="AF1167" s="202"/>
      <c r="AG1167" s="202"/>
      <c r="AH1167" s="202"/>
      <c r="AI1167" s="202"/>
      <c r="AJ1167" s="202"/>
      <c r="AK1167" s="202"/>
      <c r="AL1167" s="202"/>
      <c r="AM1167" s="202"/>
      <c r="AN1167" s="202"/>
      <c r="AO1167" s="202"/>
      <c r="AP1167" s="202"/>
      <c r="AQ1167" s="202"/>
      <c r="AR1167" s="202"/>
      <c r="AS1167" s="202"/>
      <c r="AT1167" s="202"/>
      <c r="AU1167" s="202"/>
      <c r="AV1167" s="202"/>
      <c r="AW1167" s="202"/>
      <c r="AX1167" s="202"/>
      <c r="AY1167" s="202"/>
      <c r="AZ1167" s="202"/>
      <c r="BA1167" s="202"/>
      <c r="BB1167" s="202"/>
      <c r="BC1167" s="202"/>
    </row>
    <row r="1168" spans="18:55" ht="14.25" customHeight="1">
      <c r="R1168" s="202"/>
      <c r="S1168" s="202"/>
      <c r="T1168" s="202"/>
      <c r="U1168" s="202"/>
      <c r="V1168" s="202"/>
      <c r="W1168" s="202"/>
      <c r="X1168" s="202"/>
      <c r="Y1168" s="202"/>
      <c r="Z1168" s="202"/>
      <c r="AA1168" s="202"/>
      <c r="AB1168" s="202"/>
      <c r="AC1168" s="202"/>
      <c r="AD1168" s="202"/>
      <c r="AE1168" s="202"/>
      <c r="AF1168" s="202"/>
      <c r="AG1168" s="202"/>
      <c r="AH1168" s="202"/>
      <c r="AI1168" s="202"/>
      <c r="AJ1168" s="202"/>
      <c r="AK1168" s="202"/>
      <c r="AL1168" s="202"/>
      <c r="AM1168" s="202"/>
      <c r="AN1168" s="202"/>
      <c r="AO1168" s="202"/>
      <c r="AP1168" s="202"/>
      <c r="AQ1168" s="202"/>
      <c r="AR1168" s="202"/>
      <c r="AS1168" s="202"/>
      <c r="AT1168" s="202"/>
      <c r="AU1168" s="202"/>
      <c r="AV1168" s="202"/>
      <c r="AW1168" s="202"/>
      <c r="AX1168" s="202"/>
      <c r="AY1168" s="202"/>
      <c r="AZ1168" s="202"/>
      <c r="BA1168" s="202"/>
      <c r="BB1168" s="202"/>
      <c r="BC1168" s="202"/>
    </row>
    <row r="1169" spans="18:55" ht="14.25" customHeight="1">
      <c r="R1169" s="202"/>
      <c r="S1169" s="202"/>
      <c r="T1169" s="202"/>
      <c r="U1169" s="202"/>
      <c r="V1169" s="202"/>
      <c r="W1169" s="202"/>
      <c r="X1169" s="202"/>
      <c r="Y1169" s="202"/>
      <c r="Z1169" s="202"/>
      <c r="AA1169" s="202"/>
      <c r="AB1169" s="202"/>
      <c r="AC1169" s="202"/>
      <c r="AD1169" s="202"/>
      <c r="AE1169" s="202"/>
      <c r="AF1169" s="202"/>
      <c r="AG1169" s="202"/>
      <c r="AH1169" s="202"/>
      <c r="AI1169" s="202"/>
      <c r="AJ1169" s="202"/>
      <c r="AK1169" s="202"/>
      <c r="AL1169" s="202"/>
      <c r="AM1169" s="202"/>
      <c r="AN1169" s="202"/>
      <c r="AO1169" s="202"/>
      <c r="AP1169" s="202"/>
      <c r="AQ1169" s="202"/>
      <c r="AR1169" s="202"/>
      <c r="AS1169" s="202"/>
      <c r="AT1169" s="202"/>
      <c r="AU1169" s="202"/>
      <c r="AV1169" s="202"/>
      <c r="AW1169" s="202"/>
      <c r="AX1169" s="202"/>
      <c r="AY1169" s="202"/>
      <c r="AZ1169" s="202"/>
      <c r="BA1169" s="202"/>
      <c r="BB1169" s="202"/>
      <c r="BC1169" s="202"/>
    </row>
    <row r="1170" spans="18:55" ht="14.25" customHeight="1">
      <c r="R1170" s="202"/>
      <c r="S1170" s="202"/>
      <c r="T1170" s="202"/>
      <c r="U1170" s="202"/>
      <c r="V1170" s="202"/>
      <c r="W1170" s="202"/>
      <c r="X1170" s="202"/>
      <c r="Y1170" s="202"/>
      <c r="Z1170" s="202"/>
      <c r="AA1170" s="202"/>
      <c r="AB1170" s="202"/>
      <c r="AC1170" s="202"/>
      <c r="AD1170" s="202"/>
      <c r="AE1170" s="202"/>
      <c r="AF1170" s="202"/>
      <c r="AG1170" s="202"/>
      <c r="AH1170" s="202"/>
      <c r="AI1170" s="202"/>
      <c r="AJ1170" s="202"/>
      <c r="AK1170" s="202"/>
      <c r="AL1170" s="202"/>
      <c r="AM1170" s="202"/>
      <c r="AN1170" s="202"/>
      <c r="AO1170" s="202"/>
      <c r="AP1170" s="202"/>
      <c r="AQ1170" s="202"/>
      <c r="AR1170" s="202"/>
      <c r="AS1170" s="202"/>
      <c r="AT1170" s="202"/>
      <c r="AU1170" s="202"/>
      <c r="AV1170" s="202"/>
      <c r="AW1170" s="202"/>
      <c r="AX1170" s="202"/>
      <c r="AY1170" s="202"/>
      <c r="AZ1170" s="202"/>
      <c r="BA1170" s="202"/>
      <c r="BB1170" s="202"/>
      <c r="BC1170" s="202"/>
    </row>
    <row r="1171" spans="18:55" ht="14.25" customHeight="1">
      <c r="R1171" s="202"/>
      <c r="S1171" s="202"/>
      <c r="T1171" s="202"/>
      <c r="U1171" s="202"/>
      <c r="V1171" s="202"/>
      <c r="W1171" s="202"/>
      <c r="X1171" s="202"/>
      <c r="Y1171" s="202"/>
      <c r="Z1171" s="202"/>
      <c r="AA1171" s="202"/>
      <c r="AB1171" s="202"/>
      <c r="AC1171" s="202"/>
      <c r="AD1171" s="202"/>
      <c r="AE1171" s="202"/>
      <c r="AF1171" s="202"/>
      <c r="AG1171" s="202"/>
      <c r="AH1171" s="202"/>
      <c r="AI1171" s="202"/>
      <c r="AJ1171" s="202"/>
      <c r="AK1171" s="202"/>
      <c r="AL1171" s="202"/>
      <c r="AM1171" s="202"/>
      <c r="AN1171" s="202"/>
      <c r="AO1171" s="202"/>
      <c r="AP1171" s="202"/>
      <c r="AQ1171" s="202"/>
      <c r="AR1171" s="202"/>
      <c r="AS1171" s="202"/>
      <c r="AT1171" s="202"/>
      <c r="AU1171" s="202"/>
      <c r="AV1171" s="202"/>
      <c r="AW1171" s="202"/>
      <c r="AX1171" s="202"/>
      <c r="AY1171" s="202"/>
      <c r="AZ1171" s="202"/>
      <c r="BA1171" s="202"/>
      <c r="BB1171" s="202"/>
      <c r="BC1171" s="202"/>
    </row>
    <row r="1172" spans="18:55" ht="14.25" customHeight="1">
      <c r="R1172" s="202"/>
      <c r="S1172" s="202"/>
      <c r="T1172" s="202"/>
      <c r="U1172" s="202"/>
      <c r="V1172" s="202"/>
      <c r="W1172" s="202"/>
      <c r="X1172" s="202"/>
      <c r="Y1172" s="202"/>
      <c r="Z1172" s="202"/>
      <c r="AA1172" s="202"/>
      <c r="AB1172" s="202"/>
      <c r="AC1172" s="202"/>
      <c r="AD1172" s="202"/>
      <c r="AE1172" s="202"/>
      <c r="AF1172" s="202"/>
      <c r="AG1172" s="202"/>
      <c r="AH1172" s="202"/>
      <c r="AI1172" s="202"/>
      <c r="AJ1172" s="202"/>
      <c r="AK1172" s="202"/>
      <c r="AL1172" s="202"/>
      <c r="AM1172" s="202"/>
      <c r="AN1172" s="202"/>
      <c r="AO1172" s="202"/>
      <c r="AP1172" s="202"/>
      <c r="AQ1172" s="202"/>
      <c r="AR1172" s="202"/>
      <c r="AS1172" s="202"/>
      <c r="AT1172" s="202"/>
      <c r="AU1172" s="202"/>
      <c r="AV1172" s="202"/>
      <c r="AW1172" s="202"/>
      <c r="AX1172" s="202"/>
      <c r="AY1172" s="202"/>
      <c r="AZ1172" s="202"/>
      <c r="BA1172" s="202"/>
      <c r="BB1172" s="202"/>
      <c r="BC1172" s="202"/>
    </row>
    <row r="1173" spans="18:55" ht="14.25" customHeight="1">
      <c r="R1173" s="202"/>
      <c r="S1173" s="202"/>
      <c r="T1173" s="202"/>
      <c r="U1173" s="202"/>
      <c r="V1173" s="202"/>
      <c r="W1173" s="202"/>
      <c r="X1173" s="202"/>
      <c r="Y1173" s="202"/>
      <c r="Z1173" s="202"/>
      <c r="AA1173" s="202"/>
      <c r="AB1173" s="202"/>
      <c r="AC1173" s="202"/>
      <c r="AD1173" s="202"/>
      <c r="AE1173" s="202"/>
      <c r="AF1173" s="202"/>
      <c r="AG1173" s="202"/>
      <c r="AH1173" s="202"/>
      <c r="AI1173" s="202"/>
      <c r="AJ1173" s="202"/>
      <c r="AK1173" s="202"/>
      <c r="AL1173" s="202"/>
      <c r="AM1173" s="202"/>
      <c r="AN1173" s="202"/>
      <c r="AO1173" s="202"/>
      <c r="AP1173" s="202"/>
      <c r="AQ1173" s="202"/>
      <c r="AR1173" s="202"/>
      <c r="AS1173" s="202"/>
      <c r="AT1173" s="202"/>
      <c r="AU1173" s="202"/>
      <c r="AV1173" s="202"/>
      <c r="AW1173" s="202"/>
      <c r="AX1173" s="202"/>
      <c r="AY1173" s="202"/>
      <c r="AZ1173" s="202"/>
      <c r="BA1173" s="202"/>
      <c r="BB1173" s="202"/>
      <c r="BC1173" s="202"/>
    </row>
    <row r="1174" spans="18:55" ht="14.25" customHeight="1">
      <c r="R1174" s="202"/>
      <c r="S1174" s="202"/>
      <c r="T1174" s="202"/>
      <c r="U1174" s="202"/>
      <c r="V1174" s="202"/>
      <c r="W1174" s="202"/>
      <c r="X1174" s="202"/>
      <c r="Y1174" s="202"/>
      <c r="Z1174" s="202"/>
      <c r="AA1174" s="202"/>
      <c r="AB1174" s="202"/>
      <c r="AC1174" s="202"/>
      <c r="AD1174" s="202"/>
      <c r="AE1174" s="202"/>
      <c r="AF1174" s="202"/>
      <c r="AG1174" s="202"/>
      <c r="AH1174" s="202"/>
      <c r="AI1174" s="202"/>
      <c r="AJ1174" s="202"/>
      <c r="AK1174" s="202"/>
      <c r="AL1174" s="202"/>
      <c r="AM1174" s="202"/>
      <c r="AN1174" s="202"/>
      <c r="AO1174" s="202"/>
      <c r="AP1174" s="202"/>
      <c r="AQ1174" s="202"/>
      <c r="AR1174" s="202"/>
      <c r="AS1174" s="202"/>
      <c r="AT1174" s="202"/>
      <c r="AU1174" s="202"/>
      <c r="AV1174" s="202"/>
      <c r="AW1174" s="202"/>
      <c r="AX1174" s="202"/>
      <c r="AY1174" s="202"/>
      <c r="AZ1174" s="202"/>
      <c r="BA1174" s="202"/>
      <c r="BB1174" s="202"/>
      <c r="BC1174" s="202"/>
    </row>
    <row r="1175" spans="18:55" ht="14.25" customHeight="1">
      <c r="R1175" s="202"/>
      <c r="S1175" s="202"/>
      <c r="T1175" s="202"/>
      <c r="U1175" s="202"/>
      <c r="V1175" s="202"/>
      <c r="W1175" s="202"/>
      <c r="X1175" s="202"/>
      <c r="Y1175" s="202"/>
      <c r="Z1175" s="202"/>
      <c r="AA1175" s="202"/>
      <c r="AB1175" s="202"/>
      <c r="AC1175" s="202"/>
      <c r="AD1175" s="202"/>
      <c r="AE1175" s="202"/>
      <c r="AF1175" s="202"/>
      <c r="AG1175" s="202"/>
      <c r="AH1175" s="202"/>
      <c r="AI1175" s="202"/>
      <c r="AJ1175" s="202"/>
      <c r="AK1175" s="202"/>
      <c r="AL1175" s="202"/>
      <c r="AM1175" s="202"/>
      <c r="AN1175" s="202"/>
      <c r="AO1175" s="202"/>
      <c r="AP1175" s="202"/>
      <c r="AQ1175" s="202"/>
      <c r="AR1175" s="202"/>
      <c r="AS1175" s="202"/>
      <c r="AT1175" s="202"/>
      <c r="AU1175" s="202"/>
      <c r="AV1175" s="202"/>
      <c r="AW1175" s="202"/>
      <c r="AX1175" s="202"/>
      <c r="AY1175" s="202"/>
      <c r="AZ1175" s="202"/>
      <c r="BA1175" s="202"/>
      <c r="BB1175" s="202"/>
      <c r="BC1175" s="202"/>
    </row>
    <row r="1176" spans="18:55" ht="14.25" customHeight="1">
      <c r="R1176" s="202"/>
      <c r="S1176" s="202"/>
      <c r="T1176" s="202"/>
      <c r="U1176" s="202"/>
      <c r="V1176" s="202"/>
      <c r="W1176" s="202"/>
      <c r="X1176" s="202"/>
      <c r="Y1176" s="202"/>
      <c r="Z1176" s="202"/>
      <c r="AA1176" s="202"/>
      <c r="AB1176" s="202"/>
      <c r="AC1176" s="202"/>
      <c r="AD1176" s="202"/>
      <c r="AE1176" s="202"/>
      <c r="AF1176" s="202"/>
      <c r="AG1176" s="202"/>
      <c r="AH1176" s="202"/>
      <c r="AI1176" s="202"/>
      <c r="AJ1176" s="202"/>
      <c r="AK1176" s="202"/>
      <c r="AL1176" s="202"/>
      <c r="AM1176" s="202"/>
      <c r="AN1176" s="202"/>
      <c r="AO1176" s="202"/>
      <c r="AP1176" s="202"/>
      <c r="AQ1176" s="202"/>
      <c r="AR1176" s="202"/>
      <c r="AS1176" s="202"/>
      <c r="AT1176" s="202"/>
      <c r="AU1176" s="202"/>
      <c r="AV1176" s="202"/>
      <c r="AW1176" s="202"/>
      <c r="AX1176" s="202"/>
      <c r="AY1176" s="202"/>
      <c r="AZ1176" s="202"/>
      <c r="BA1176" s="202"/>
      <c r="BB1176" s="202"/>
      <c r="BC1176" s="202"/>
    </row>
    <row r="1177" spans="18:55" ht="14.25" customHeight="1">
      <c r="R1177" s="202"/>
      <c r="S1177" s="202"/>
      <c r="T1177" s="202"/>
      <c r="U1177" s="202"/>
      <c r="V1177" s="202"/>
      <c r="W1177" s="202"/>
      <c r="X1177" s="202"/>
      <c r="Y1177" s="202"/>
      <c r="Z1177" s="202"/>
      <c r="AA1177" s="202"/>
      <c r="AB1177" s="202"/>
      <c r="AC1177" s="202"/>
      <c r="AD1177" s="202"/>
      <c r="AE1177" s="202"/>
      <c r="AF1177" s="202"/>
      <c r="AG1177" s="202"/>
      <c r="AH1177" s="202"/>
      <c r="AI1177" s="202"/>
      <c r="AJ1177" s="202"/>
      <c r="AK1177" s="202"/>
      <c r="AL1177" s="202"/>
      <c r="AM1177" s="202"/>
      <c r="AN1177" s="202"/>
      <c r="AO1177" s="202"/>
      <c r="AP1177" s="202"/>
      <c r="AQ1177" s="202"/>
      <c r="AR1177" s="202"/>
      <c r="AS1177" s="202"/>
      <c r="AT1177" s="202"/>
      <c r="AU1177" s="202"/>
      <c r="AV1177" s="202"/>
      <c r="AW1177" s="202"/>
      <c r="AX1177" s="202"/>
      <c r="AY1177" s="202"/>
      <c r="AZ1177" s="202"/>
      <c r="BA1177" s="202"/>
      <c r="BB1177" s="202"/>
      <c r="BC1177" s="202"/>
    </row>
    <row r="1178" spans="18:55" ht="14.25" customHeight="1">
      <c r="R1178" s="202"/>
      <c r="S1178" s="202"/>
      <c r="T1178" s="202"/>
      <c r="U1178" s="202"/>
      <c r="V1178" s="202"/>
      <c r="W1178" s="202"/>
      <c r="X1178" s="202"/>
      <c r="Y1178" s="202"/>
      <c r="Z1178" s="202"/>
      <c r="AA1178" s="202"/>
      <c r="AB1178" s="202"/>
      <c r="AC1178" s="202"/>
      <c r="AD1178" s="202"/>
      <c r="AE1178" s="202"/>
      <c r="AF1178" s="202"/>
      <c r="AG1178" s="202"/>
      <c r="AH1178" s="202"/>
      <c r="AI1178" s="202"/>
      <c r="AJ1178" s="202"/>
      <c r="AK1178" s="202"/>
      <c r="AL1178" s="202"/>
      <c r="AM1178" s="202"/>
      <c r="AN1178" s="202"/>
      <c r="AO1178" s="202"/>
      <c r="AP1178" s="202"/>
      <c r="AQ1178" s="202"/>
      <c r="AR1178" s="202"/>
      <c r="AS1178" s="202"/>
      <c r="AT1178" s="202"/>
      <c r="AU1178" s="202"/>
      <c r="AV1178" s="202"/>
      <c r="AW1178" s="202"/>
      <c r="AX1178" s="202"/>
      <c r="AY1178" s="202"/>
      <c r="AZ1178" s="202"/>
      <c r="BA1178" s="202"/>
      <c r="BB1178" s="202"/>
      <c r="BC1178" s="202"/>
    </row>
    <row r="1179" spans="18:55" ht="14.25" customHeight="1">
      <c r="R1179" s="202"/>
      <c r="S1179" s="202"/>
      <c r="T1179" s="202"/>
      <c r="U1179" s="202"/>
      <c r="V1179" s="202"/>
      <c r="W1179" s="202"/>
      <c r="X1179" s="202"/>
      <c r="Y1179" s="202"/>
      <c r="Z1179" s="202"/>
      <c r="AA1179" s="202"/>
      <c r="AB1179" s="202"/>
      <c r="AC1179" s="202"/>
      <c r="AD1179" s="202"/>
      <c r="AE1179" s="202"/>
      <c r="AF1179" s="202"/>
      <c r="AG1179" s="202"/>
      <c r="AH1179" s="202"/>
      <c r="AI1179" s="202"/>
      <c r="AJ1179" s="202"/>
      <c r="AK1179" s="202"/>
      <c r="AL1179" s="202"/>
      <c r="AM1179" s="202"/>
      <c r="AN1179" s="202"/>
      <c r="AO1179" s="202"/>
      <c r="AP1179" s="202"/>
      <c r="AQ1179" s="202"/>
      <c r="AR1179" s="202"/>
      <c r="AS1179" s="202"/>
      <c r="AT1179" s="202"/>
      <c r="AU1179" s="202"/>
      <c r="AV1179" s="202"/>
      <c r="AW1179" s="202"/>
      <c r="AX1179" s="202"/>
      <c r="AY1179" s="202"/>
      <c r="AZ1179" s="202"/>
      <c r="BA1179" s="202"/>
      <c r="BB1179" s="202"/>
      <c r="BC1179" s="202"/>
    </row>
    <row r="1180" spans="18:55" ht="14.25" customHeight="1">
      <c r="R1180" s="202"/>
      <c r="S1180" s="202"/>
      <c r="T1180" s="202"/>
      <c r="U1180" s="202"/>
      <c r="V1180" s="202"/>
      <c r="W1180" s="202"/>
      <c r="X1180" s="202"/>
      <c r="Y1180" s="202"/>
      <c r="Z1180" s="202"/>
      <c r="AA1180" s="202"/>
      <c r="AB1180" s="202"/>
      <c r="AC1180" s="202"/>
      <c r="AD1180" s="202"/>
      <c r="AE1180" s="202"/>
      <c r="AF1180" s="202"/>
      <c r="AG1180" s="202"/>
      <c r="AH1180" s="202"/>
      <c r="AI1180" s="202"/>
      <c r="AJ1180" s="202"/>
      <c r="AK1180" s="202"/>
      <c r="AL1180" s="202"/>
      <c r="AM1180" s="202"/>
      <c r="AN1180" s="202"/>
      <c r="AO1180" s="202"/>
      <c r="AP1180" s="202"/>
      <c r="AQ1180" s="202"/>
      <c r="AR1180" s="202"/>
      <c r="AS1180" s="202"/>
      <c r="AT1180" s="202"/>
      <c r="AU1180" s="202"/>
      <c r="AV1180" s="202"/>
      <c r="AW1180" s="202"/>
      <c r="AX1180" s="202"/>
      <c r="AY1180" s="202"/>
      <c r="AZ1180" s="202"/>
      <c r="BA1180" s="202"/>
      <c r="BB1180" s="202"/>
      <c r="BC1180" s="202"/>
    </row>
    <row r="1181" spans="18:55" ht="14.25" customHeight="1">
      <c r="R1181" s="202"/>
      <c r="S1181" s="202"/>
      <c r="T1181" s="202"/>
      <c r="U1181" s="202"/>
      <c r="V1181" s="202"/>
      <c r="W1181" s="202"/>
      <c r="X1181" s="202"/>
      <c r="Y1181" s="202"/>
      <c r="Z1181" s="202"/>
      <c r="AA1181" s="202"/>
      <c r="AB1181" s="202"/>
      <c r="AC1181" s="202"/>
      <c r="AD1181" s="202"/>
      <c r="AE1181" s="202"/>
      <c r="AF1181" s="202"/>
      <c r="AG1181" s="202"/>
      <c r="AH1181" s="202"/>
      <c r="AI1181" s="202"/>
      <c r="AJ1181" s="202"/>
      <c r="AK1181" s="202"/>
      <c r="AL1181" s="202"/>
      <c r="AM1181" s="202"/>
      <c r="AN1181" s="202"/>
      <c r="AO1181" s="202"/>
      <c r="AP1181" s="202"/>
      <c r="AQ1181" s="202"/>
      <c r="AR1181" s="202"/>
      <c r="AS1181" s="202"/>
      <c r="AT1181" s="202"/>
      <c r="AU1181" s="202"/>
      <c r="AV1181" s="202"/>
      <c r="AW1181" s="202"/>
      <c r="AX1181" s="202"/>
      <c r="AY1181" s="202"/>
      <c r="AZ1181" s="202"/>
      <c r="BA1181" s="202"/>
      <c r="BB1181" s="202"/>
      <c r="BC1181" s="202"/>
    </row>
    <row r="1182" spans="18:55" ht="14.25" customHeight="1">
      <c r="R1182" s="202"/>
      <c r="S1182" s="202"/>
      <c r="T1182" s="202"/>
      <c r="U1182" s="202"/>
      <c r="V1182" s="202"/>
      <c r="W1182" s="202"/>
      <c r="X1182" s="202"/>
      <c r="Y1182" s="202"/>
      <c r="Z1182" s="202"/>
      <c r="AA1182" s="202"/>
      <c r="AB1182" s="202"/>
      <c r="AC1182" s="202"/>
      <c r="AD1182" s="202"/>
      <c r="AE1182" s="202"/>
      <c r="AF1182" s="202"/>
      <c r="AG1182" s="202"/>
      <c r="AH1182" s="202"/>
      <c r="AI1182" s="202"/>
      <c r="AJ1182" s="202"/>
      <c r="AK1182" s="202"/>
      <c r="AL1182" s="202"/>
      <c r="AM1182" s="202"/>
      <c r="AN1182" s="202"/>
      <c r="AO1182" s="202"/>
      <c r="AP1182" s="202"/>
      <c r="AQ1182" s="202"/>
      <c r="AR1182" s="202"/>
      <c r="AS1182" s="202"/>
      <c r="AT1182" s="202"/>
      <c r="AU1182" s="202"/>
      <c r="AV1182" s="202"/>
      <c r="AW1182" s="202"/>
      <c r="AX1182" s="202"/>
      <c r="AY1182" s="202"/>
      <c r="AZ1182" s="202"/>
      <c r="BA1182" s="202"/>
      <c r="BB1182" s="202"/>
      <c r="BC1182" s="202"/>
    </row>
    <row r="1183" spans="18:55" ht="14.25" customHeight="1">
      <c r="R1183" s="202"/>
      <c r="S1183" s="202"/>
      <c r="T1183" s="202"/>
      <c r="U1183" s="202"/>
      <c r="V1183" s="202"/>
      <c r="W1183" s="202"/>
      <c r="X1183" s="202"/>
      <c r="Y1183" s="202"/>
      <c r="Z1183" s="202"/>
      <c r="AA1183" s="202"/>
      <c r="AB1183" s="202"/>
      <c r="AC1183" s="202"/>
      <c r="AD1183" s="202"/>
      <c r="AE1183" s="202"/>
      <c r="AF1183" s="202"/>
      <c r="AG1183" s="202"/>
      <c r="AH1183" s="202"/>
      <c r="AI1183" s="202"/>
      <c r="AJ1183" s="202"/>
      <c r="AK1183" s="202"/>
      <c r="AL1183" s="202"/>
      <c r="AM1183" s="202"/>
      <c r="AN1183" s="202"/>
      <c r="AO1183" s="202"/>
      <c r="AP1183" s="202"/>
      <c r="AQ1183" s="202"/>
      <c r="AR1183" s="202"/>
      <c r="AS1183" s="202"/>
      <c r="AT1183" s="202"/>
      <c r="AU1183" s="202"/>
      <c r="AV1183" s="202"/>
      <c r="AW1183" s="202"/>
      <c r="AX1183" s="202"/>
      <c r="AY1183" s="202"/>
      <c r="AZ1183" s="202"/>
      <c r="BA1183" s="202"/>
      <c r="BB1183" s="202"/>
      <c r="BC1183" s="202"/>
    </row>
    <row r="1184" spans="18:55" ht="14.25" customHeight="1">
      <c r="R1184" s="202"/>
      <c r="S1184" s="202"/>
      <c r="T1184" s="202"/>
      <c r="U1184" s="202"/>
      <c r="V1184" s="202"/>
      <c r="W1184" s="202"/>
      <c r="X1184" s="202"/>
      <c r="Y1184" s="202"/>
      <c r="Z1184" s="202"/>
      <c r="AA1184" s="202"/>
      <c r="AB1184" s="202"/>
      <c r="AC1184" s="202"/>
      <c r="AD1184" s="202"/>
      <c r="AE1184" s="202"/>
      <c r="AF1184" s="202"/>
      <c r="AG1184" s="202"/>
      <c r="AH1184" s="202"/>
      <c r="AI1184" s="202"/>
      <c r="AJ1184" s="202"/>
      <c r="AK1184" s="202"/>
      <c r="AL1184" s="202"/>
      <c r="AM1184" s="202"/>
      <c r="AN1184" s="202"/>
      <c r="AO1184" s="202"/>
      <c r="AP1184" s="202"/>
      <c r="AQ1184" s="202"/>
      <c r="AR1184" s="202"/>
      <c r="AS1184" s="202"/>
      <c r="AT1184" s="202"/>
      <c r="AU1184" s="202"/>
      <c r="AV1184" s="202"/>
      <c r="AW1184" s="202"/>
      <c r="AX1184" s="202"/>
      <c r="AY1184" s="202"/>
      <c r="AZ1184" s="202"/>
      <c r="BA1184" s="202"/>
      <c r="BB1184" s="202"/>
      <c r="BC1184" s="202"/>
    </row>
    <row r="1185" spans="18:55" ht="14.25" customHeight="1">
      <c r="R1185" s="202"/>
      <c r="S1185" s="202"/>
      <c r="T1185" s="202"/>
      <c r="U1185" s="202"/>
      <c r="V1185" s="202"/>
      <c r="W1185" s="202"/>
      <c r="X1185" s="202"/>
      <c r="Y1185" s="202"/>
      <c r="Z1185" s="202"/>
      <c r="AA1185" s="202"/>
      <c r="AB1185" s="202"/>
      <c r="AC1185" s="202"/>
      <c r="AD1185" s="202"/>
      <c r="AE1185" s="202"/>
      <c r="AF1185" s="202"/>
      <c r="AG1185" s="202"/>
      <c r="AH1185" s="202"/>
      <c r="AI1185" s="202"/>
      <c r="AJ1185" s="202"/>
      <c r="AK1185" s="202"/>
      <c r="AL1185" s="202"/>
      <c r="AM1185" s="202"/>
      <c r="AN1185" s="202"/>
      <c r="AO1185" s="202"/>
      <c r="AP1185" s="202"/>
      <c r="AQ1185" s="202"/>
      <c r="AR1185" s="202"/>
      <c r="AS1185" s="202"/>
      <c r="AT1185" s="202"/>
      <c r="AU1185" s="202"/>
      <c r="AV1185" s="202"/>
      <c r="AW1185" s="202"/>
      <c r="AX1185" s="202"/>
      <c r="AY1185" s="202"/>
      <c r="AZ1185" s="202"/>
      <c r="BA1185" s="202"/>
      <c r="BB1185" s="202"/>
      <c r="BC1185" s="202"/>
    </row>
    <row r="1186" spans="18:55" ht="14.25" customHeight="1">
      <c r="R1186" s="202"/>
      <c r="S1186" s="202"/>
      <c r="T1186" s="202"/>
      <c r="U1186" s="202"/>
      <c r="V1186" s="202"/>
      <c r="W1186" s="202"/>
      <c r="X1186" s="202"/>
      <c r="Y1186" s="202"/>
      <c r="Z1186" s="202"/>
      <c r="AA1186" s="202"/>
      <c r="AB1186" s="202"/>
      <c r="AC1186" s="202"/>
      <c r="AD1186" s="202"/>
      <c r="AE1186" s="202"/>
      <c r="AF1186" s="202"/>
      <c r="AG1186" s="202"/>
      <c r="AH1186" s="202"/>
      <c r="AI1186" s="202"/>
      <c r="AJ1186" s="202"/>
      <c r="AK1186" s="202"/>
      <c r="AL1186" s="202"/>
      <c r="AM1186" s="202"/>
      <c r="AN1186" s="202"/>
      <c r="AO1186" s="202"/>
      <c r="AP1186" s="202"/>
      <c r="AQ1186" s="202"/>
      <c r="AR1186" s="202"/>
      <c r="AS1186" s="202"/>
      <c r="AT1186" s="202"/>
      <c r="AU1186" s="202"/>
      <c r="AV1186" s="202"/>
      <c r="AW1186" s="202"/>
      <c r="AX1186" s="202"/>
      <c r="AY1186" s="202"/>
      <c r="AZ1186" s="202"/>
      <c r="BA1186" s="202"/>
      <c r="BB1186" s="202"/>
      <c r="BC1186" s="202"/>
    </row>
    <row r="1187" spans="18:55" ht="14.25" customHeight="1">
      <c r="R1187" s="202"/>
      <c r="S1187" s="202"/>
      <c r="T1187" s="202"/>
      <c r="U1187" s="202"/>
      <c r="V1187" s="202"/>
      <c r="W1187" s="202"/>
      <c r="X1187" s="202"/>
      <c r="Y1187" s="202"/>
      <c r="Z1187" s="202"/>
      <c r="AA1187" s="202"/>
      <c r="AB1187" s="202"/>
      <c r="AC1187" s="202"/>
      <c r="AD1187" s="202"/>
      <c r="AE1187" s="202"/>
      <c r="AF1187" s="202"/>
      <c r="AG1187" s="202"/>
      <c r="AH1187" s="202"/>
      <c r="AI1187" s="202"/>
      <c r="AJ1187" s="202"/>
      <c r="AK1187" s="202"/>
      <c r="AL1187" s="202"/>
      <c r="AM1187" s="202"/>
      <c r="AN1187" s="202"/>
      <c r="AO1187" s="202"/>
      <c r="AP1187" s="202"/>
      <c r="AQ1187" s="202"/>
      <c r="AR1187" s="202"/>
      <c r="AS1187" s="202"/>
      <c r="AT1187" s="202"/>
      <c r="AU1187" s="202"/>
      <c r="AV1187" s="202"/>
      <c r="AW1187" s="202"/>
      <c r="AX1187" s="202"/>
      <c r="AY1187" s="202"/>
      <c r="AZ1187" s="202"/>
      <c r="BA1187" s="202"/>
      <c r="BB1187" s="202"/>
      <c r="BC1187" s="202"/>
    </row>
    <row r="1188" spans="18:55" ht="14.25" customHeight="1">
      <c r="R1188" s="202"/>
      <c r="S1188" s="202"/>
      <c r="T1188" s="202"/>
      <c r="U1188" s="202"/>
      <c r="V1188" s="202"/>
      <c r="W1188" s="202"/>
      <c r="X1188" s="202"/>
      <c r="Y1188" s="202"/>
      <c r="Z1188" s="202"/>
      <c r="AA1188" s="202"/>
      <c r="AB1188" s="202"/>
      <c r="AC1188" s="202"/>
      <c r="AD1188" s="202"/>
      <c r="AE1188" s="202"/>
      <c r="AF1188" s="202"/>
      <c r="AG1188" s="202"/>
      <c r="AH1188" s="202"/>
      <c r="AI1188" s="202"/>
      <c r="AJ1188" s="202"/>
      <c r="AK1188" s="202"/>
      <c r="AL1188" s="202"/>
      <c r="AM1188" s="202"/>
      <c r="AN1188" s="202"/>
      <c r="AO1188" s="202"/>
      <c r="AP1188" s="202"/>
      <c r="AQ1188" s="202"/>
      <c r="AR1188" s="202"/>
      <c r="AS1188" s="202"/>
      <c r="AT1188" s="202"/>
      <c r="AU1188" s="202"/>
      <c r="AV1188" s="202"/>
      <c r="AW1188" s="202"/>
      <c r="AX1188" s="202"/>
      <c r="AY1188" s="202"/>
      <c r="AZ1188" s="202"/>
      <c r="BA1188" s="202"/>
      <c r="BB1188" s="202"/>
      <c r="BC1188" s="202"/>
    </row>
    <row r="1189" spans="18:55" ht="14.25" customHeight="1">
      <c r="R1189" s="202"/>
      <c r="S1189" s="202"/>
      <c r="T1189" s="202"/>
      <c r="U1189" s="202"/>
      <c r="V1189" s="202"/>
      <c r="W1189" s="202"/>
      <c r="X1189" s="202"/>
      <c r="Y1189" s="202"/>
      <c r="Z1189" s="202"/>
      <c r="AA1189" s="202"/>
      <c r="AB1189" s="202"/>
      <c r="AC1189" s="202"/>
      <c r="AD1189" s="202"/>
      <c r="AE1189" s="202"/>
      <c r="AF1189" s="202"/>
      <c r="AG1189" s="202"/>
      <c r="AH1189" s="202"/>
      <c r="AI1189" s="202"/>
      <c r="AJ1189" s="202"/>
      <c r="AK1189" s="202"/>
      <c r="AL1189" s="202"/>
      <c r="AM1189" s="202"/>
      <c r="AN1189" s="202"/>
      <c r="AO1189" s="202"/>
      <c r="AP1189" s="202"/>
      <c r="AQ1189" s="202"/>
      <c r="AR1189" s="202"/>
      <c r="AS1189" s="202"/>
      <c r="AT1189" s="202"/>
      <c r="AU1189" s="202"/>
      <c r="AV1189" s="202"/>
      <c r="AW1189" s="202"/>
      <c r="AX1189" s="202"/>
      <c r="AY1189" s="202"/>
      <c r="AZ1189" s="202"/>
      <c r="BA1189" s="202"/>
      <c r="BB1189" s="202"/>
      <c r="BC1189" s="202"/>
    </row>
    <row r="1190" spans="18:55" ht="14.25" customHeight="1">
      <c r="R1190" s="202"/>
      <c r="S1190" s="202"/>
      <c r="T1190" s="202"/>
      <c r="U1190" s="202"/>
      <c r="V1190" s="202"/>
      <c r="W1190" s="202"/>
      <c r="X1190" s="202"/>
      <c r="Y1190" s="202"/>
      <c r="Z1190" s="202"/>
      <c r="AA1190" s="202"/>
      <c r="AB1190" s="202"/>
      <c r="AC1190" s="202"/>
      <c r="AD1190" s="202"/>
      <c r="AE1190" s="202"/>
      <c r="AF1190" s="202"/>
      <c r="AG1190" s="202"/>
      <c r="AH1190" s="202"/>
      <c r="AI1190" s="202"/>
      <c r="AJ1190" s="202"/>
      <c r="AK1190" s="202"/>
      <c r="AL1190" s="202"/>
      <c r="AM1190" s="202"/>
      <c r="AN1190" s="202"/>
      <c r="AO1190" s="202"/>
      <c r="AP1190" s="202"/>
      <c r="AQ1190" s="202"/>
      <c r="AR1190" s="202"/>
      <c r="AS1190" s="202"/>
      <c r="AT1190" s="202"/>
      <c r="AU1190" s="202"/>
      <c r="AV1190" s="202"/>
      <c r="AW1190" s="202"/>
      <c r="AX1190" s="202"/>
      <c r="AY1190" s="202"/>
      <c r="AZ1190" s="202"/>
      <c r="BA1190" s="202"/>
      <c r="BB1190" s="202"/>
      <c r="BC1190" s="202"/>
    </row>
    <row r="1191" spans="18:55" ht="14.25" customHeight="1">
      <c r="R1191" s="202"/>
      <c r="S1191" s="202"/>
      <c r="T1191" s="202"/>
      <c r="U1191" s="202"/>
      <c r="V1191" s="202"/>
      <c r="W1191" s="202"/>
      <c r="X1191" s="202"/>
      <c r="Y1191" s="202"/>
      <c r="Z1191" s="202"/>
      <c r="AA1191" s="202"/>
      <c r="AB1191" s="202"/>
      <c r="AC1191" s="202"/>
      <c r="AD1191" s="202"/>
      <c r="AE1191" s="202"/>
      <c r="AF1191" s="202"/>
      <c r="AG1191" s="202"/>
      <c r="AH1191" s="202"/>
      <c r="AI1191" s="202"/>
      <c r="AJ1191" s="202"/>
      <c r="AK1191" s="202"/>
      <c r="AL1191" s="202"/>
      <c r="AM1191" s="202"/>
      <c r="AN1191" s="202"/>
      <c r="AO1191" s="202"/>
      <c r="AP1191" s="202"/>
      <c r="AQ1191" s="202"/>
      <c r="AR1191" s="202"/>
      <c r="AS1191" s="202"/>
      <c r="AT1191" s="202"/>
      <c r="AU1191" s="202"/>
      <c r="AV1191" s="202"/>
      <c r="AW1191" s="202"/>
      <c r="AX1191" s="202"/>
      <c r="AY1191" s="202"/>
      <c r="AZ1191" s="202"/>
      <c r="BA1191" s="202"/>
      <c r="BB1191" s="202"/>
      <c r="BC1191" s="202"/>
    </row>
    <row r="1192" spans="18:55" ht="14.25" customHeight="1">
      <c r="R1192" s="202"/>
      <c r="S1192" s="202"/>
      <c r="T1192" s="202"/>
      <c r="U1192" s="202"/>
      <c r="V1192" s="202"/>
      <c r="W1192" s="202"/>
      <c r="X1192" s="202"/>
      <c r="Y1192" s="202"/>
      <c r="Z1192" s="202"/>
      <c r="AA1192" s="202"/>
      <c r="AB1192" s="202"/>
      <c r="AC1192" s="202"/>
      <c r="AD1192" s="202"/>
      <c r="AE1192" s="202"/>
      <c r="AF1192" s="202"/>
      <c r="AG1192" s="202"/>
      <c r="AH1192" s="202"/>
      <c r="AI1192" s="202"/>
      <c r="AJ1192" s="202"/>
      <c r="AK1192" s="202"/>
      <c r="AL1192" s="202"/>
      <c r="AM1192" s="202"/>
      <c r="AN1192" s="202"/>
      <c r="AO1192" s="202"/>
      <c r="AP1192" s="202"/>
      <c r="AQ1192" s="202"/>
      <c r="AR1192" s="202"/>
      <c r="AS1192" s="202"/>
      <c r="AT1192" s="202"/>
      <c r="AU1192" s="202"/>
      <c r="AV1192" s="202"/>
      <c r="AW1192" s="202"/>
      <c r="AX1192" s="202"/>
      <c r="AY1192" s="202"/>
      <c r="AZ1192" s="202"/>
      <c r="BA1192" s="202"/>
      <c r="BB1192" s="202"/>
      <c r="BC1192" s="202"/>
    </row>
    <row r="1193" spans="18:55" ht="14.25" customHeight="1">
      <c r="R1193" s="202"/>
      <c r="S1193" s="202"/>
      <c r="T1193" s="202"/>
      <c r="U1193" s="202"/>
      <c r="V1193" s="202"/>
      <c r="W1193" s="202"/>
      <c r="X1193" s="202"/>
      <c r="Y1193" s="202"/>
      <c r="Z1193" s="202"/>
      <c r="AA1193" s="202"/>
      <c r="AB1193" s="202"/>
      <c r="AC1193" s="202"/>
      <c r="AD1193" s="202"/>
      <c r="AE1193" s="202"/>
      <c r="AF1193" s="202"/>
      <c r="AG1193" s="202"/>
      <c r="AH1193" s="202"/>
      <c r="AI1193" s="202"/>
      <c r="AJ1193" s="202"/>
      <c r="AK1193" s="202"/>
      <c r="AL1193" s="202"/>
      <c r="AM1193" s="202"/>
      <c r="AN1193" s="202"/>
      <c r="AO1193" s="202"/>
      <c r="AP1193" s="202"/>
      <c r="AQ1193" s="202"/>
      <c r="AR1193" s="202"/>
      <c r="AS1193" s="202"/>
      <c r="AT1193" s="202"/>
      <c r="AU1193" s="202"/>
      <c r="AV1193" s="202"/>
      <c r="AW1193" s="202"/>
      <c r="AX1193" s="202"/>
      <c r="AY1193" s="202"/>
      <c r="AZ1193" s="202"/>
      <c r="BA1193" s="202"/>
      <c r="BB1193" s="202"/>
      <c r="BC1193" s="202"/>
    </row>
    <row r="1194" spans="18:55" ht="14.25" customHeight="1">
      <c r="R1194" s="202"/>
      <c r="S1194" s="202"/>
      <c r="T1194" s="202"/>
      <c r="U1194" s="202"/>
      <c r="V1194" s="202"/>
      <c r="W1194" s="202"/>
      <c r="X1194" s="202"/>
      <c r="Y1194" s="202"/>
      <c r="Z1194" s="202"/>
      <c r="AA1194" s="202"/>
      <c r="AB1194" s="202"/>
      <c r="AC1194" s="202"/>
      <c r="AD1194" s="202"/>
      <c r="AE1194" s="202"/>
      <c r="AF1194" s="202"/>
      <c r="AG1194" s="202"/>
      <c r="AH1194" s="202"/>
      <c r="AI1194" s="202"/>
      <c r="AJ1194" s="202"/>
      <c r="AK1194" s="202"/>
      <c r="AL1194" s="202"/>
      <c r="AM1194" s="202"/>
      <c r="AN1194" s="202"/>
      <c r="AO1194" s="202"/>
      <c r="AP1194" s="202"/>
      <c r="AQ1194" s="202"/>
      <c r="AR1194" s="202"/>
      <c r="AS1194" s="202"/>
      <c r="AT1194" s="202"/>
      <c r="AU1194" s="202"/>
      <c r="AV1194" s="202"/>
      <c r="AW1194" s="202"/>
      <c r="AX1194" s="202"/>
      <c r="AY1194" s="202"/>
      <c r="AZ1194" s="202"/>
      <c r="BA1194" s="202"/>
      <c r="BB1194" s="202"/>
      <c r="BC1194" s="202"/>
    </row>
    <row r="1195" spans="18:55" ht="14.25" customHeight="1">
      <c r="R1195" s="202"/>
      <c r="S1195" s="202"/>
      <c r="T1195" s="202"/>
      <c r="U1195" s="202"/>
      <c r="V1195" s="202"/>
      <c r="W1195" s="202"/>
      <c r="X1195" s="202"/>
      <c r="Y1195" s="202"/>
      <c r="Z1195" s="202"/>
      <c r="AA1195" s="202"/>
      <c r="AB1195" s="202"/>
      <c r="AC1195" s="202"/>
      <c r="AD1195" s="202"/>
      <c r="AE1195" s="202"/>
      <c r="AF1195" s="202"/>
      <c r="AG1195" s="202"/>
      <c r="AH1195" s="202"/>
      <c r="AI1195" s="202"/>
      <c r="AJ1195" s="202"/>
      <c r="AK1195" s="202"/>
      <c r="AL1195" s="202"/>
      <c r="AM1195" s="202"/>
      <c r="AN1195" s="202"/>
      <c r="AO1195" s="202"/>
      <c r="AP1195" s="202"/>
      <c r="AQ1195" s="202"/>
      <c r="AR1195" s="202"/>
      <c r="AS1195" s="202"/>
      <c r="AT1195" s="202"/>
      <c r="AU1195" s="202"/>
      <c r="AV1195" s="202"/>
      <c r="AW1195" s="202"/>
      <c r="AX1195" s="202"/>
      <c r="AY1195" s="202"/>
      <c r="AZ1195" s="202"/>
      <c r="BA1195" s="202"/>
      <c r="BB1195" s="202"/>
      <c r="BC1195" s="202"/>
    </row>
    <row r="1196" spans="18:55" ht="14.25" customHeight="1">
      <c r="R1196" s="202"/>
      <c r="S1196" s="202"/>
      <c r="T1196" s="202"/>
      <c r="U1196" s="202"/>
      <c r="V1196" s="202"/>
      <c r="W1196" s="202"/>
      <c r="X1196" s="202"/>
      <c r="Y1196" s="202"/>
      <c r="Z1196" s="202"/>
      <c r="AA1196" s="202"/>
      <c r="AB1196" s="202"/>
      <c r="AC1196" s="202"/>
      <c r="AD1196" s="202"/>
      <c r="AE1196" s="202"/>
      <c r="AF1196" s="202"/>
      <c r="AG1196" s="202"/>
      <c r="AH1196" s="202"/>
      <c r="AI1196" s="202"/>
      <c r="AJ1196" s="202"/>
      <c r="AK1196" s="202"/>
      <c r="AL1196" s="202"/>
      <c r="AM1196" s="202"/>
      <c r="AN1196" s="202"/>
      <c r="AO1196" s="202"/>
      <c r="AP1196" s="202"/>
      <c r="AQ1196" s="202"/>
      <c r="AR1196" s="202"/>
      <c r="AS1196" s="202"/>
      <c r="AT1196" s="202"/>
      <c r="AU1196" s="202"/>
      <c r="AV1196" s="202"/>
      <c r="AW1196" s="202"/>
      <c r="AX1196" s="202"/>
      <c r="AY1196" s="202"/>
      <c r="AZ1196" s="202"/>
      <c r="BA1196" s="202"/>
      <c r="BB1196" s="202"/>
      <c r="BC1196" s="202"/>
    </row>
    <row r="1197" spans="18:55" ht="14.25" customHeight="1">
      <c r="R1197" s="202"/>
      <c r="S1197" s="202"/>
      <c r="T1197" s="202"/>
      <c r="U1197" s="202"/>
      <c r="V1197" s="202"/>
      <c r="W1197" s="202"/>
      <c r="X1197" s="202"/>
      <c r="Y1197" s="202"/>
      <c r="Z1197" s="202"/>
      <c r="AA1197" s="202"/>
      <c r="AB1197" s="202"/>
      <c r="AC1197" s="202"/>
      <c r="AD1197" s="202"/>
      <c r="AE1197" s="202"/>
      <c r="AF1197" s="202"/>
      <c r="AG1197" s="202"/>
      <c r="AH1197" s="202"/>
      <c r="AI1197" s="202"/>
      <c r="AJ1197" s="202"/>
      <c r="AK1197" s="202"/>
      <c r="AL1197" s="202"/>
      <c r="AM1197" s="202"/>
      <c r="AN1197" s="202"/>
      <c r="AO1197" s="202"/>
      <c r="AP1197" s="202"/>
      <c r="AQ1197" s="202"/>
      <c r="AR1197" s="202"/>
      <c r="AS1197" s="202"/>
      <c r="AT1197" s="202"/>
      <c r="AU1197" s="202"/>
      <c r="AV1197" s="202"/>
      <c r="AW1197" s="202"/>
      <c r="AX1197" s="202"/>
      <c r="AY1197" s="202"/>
      <c r="AZ1197" s="202"/>
      <c r="BA1197" s="202"/>
      <c r="BB1197" s="202"/>
      <c r="BC1197" s="202"/>
    </row>
    <row r="1198" spans="18:55" ht="14.25" customHeight="1">
      <c r="R1198" s="202"/>
      <c r="S1198" s="202"/>
      <c r="T1198" s="202"/>
      <c r="U1198" s="202"/>
      <c r="V1198" s="202"/>
      <c r="W1198" s="202"/>
      <c r="X1198" s="202"/>
      <c r="Y1198" s="202"/>
      <c r="Z1198" s="202"/>
      <c r="AA1198" s="202"/>
      <c r="AB1198" s="202"/>
      <c r="AC1198" s="202"/>
      <c r="AD1198" s="202"/>
      <c r="AE1198" s="202"/>
      <c r="AF1198" s="202"/>
      <c r="AG1198" s="202"/>
      <c r="AH1198" s="202"/>
      <c r="AI1198" s="202"/>
      <c r="AJ1198" s="202"/>
      <c r="AK1198" s="202"/>
      <c r="AL1198" s="202"/>
      <c r="AM1198" s="202"/>
      <c r="AN1198" s="202"/>
      <c r="AO1198" s="202"/>
      <c r="AP1198" s="202"/>
      <c r="AQ1198" s="202"/>
      <c r="AR1198" s="202"/>
      <c r="AS1198" s="202"/>
      <c r="AT1198" s="202"/>
      <c r="AU1198" s="202"/>
      <c r="AV1198" s="202"/>
      <c r="AW1198" s="202"/>
      <c r="AX1198" s="202"/>
      <c r="AY1198" s="202"/>
      <c r="AZ1198" s="202"/>
      <c r="BA1198" s="202"/>
      <c r="BB1198" s="202"/>
      <c r="BC1198" s="202"/>
    </row>
    <row r="1199" spans="18:55" ht="14.25" customHeight="1">
      <c r="R1199" s="202"/>
      <c r="S1199" s="202"/>
      <c r="T1199" s="202"/>
      <c r="U1199" s="202"/>
      <c r="V1199" s="202"/>
      <c r="W1199" s="202"/>
      <c r="X1199" s="202"/>
      <c r="Y1199" s="202"/>
      <c r="Z1199" s="202"/>
      <c r="AA1199" s="202"/>
      <c r="AB1199" s="202"/>
      <c r="AC1199" s="202"/>
      <c r="AD1199" s="202"/>
      <c r="AE1199" s="202"/>
      <c r="AF1199" s="202"/>
      <c r="AG1199" s="202"/>
      <c r="AH1199" s="202"/>
      <c r="AI1199" s="202"/>
      <c r="AJ1199" s="202"/>
      <c r="AK1199" s="202"/>
      <c r="AL1199" s="202"/>
      <c r="AM1199" s="202"/>
      <c r="AN1199" s="202"/>
      <c r="AO1199" s="202"/>
      <c r="AP1199" s="202"/>
      <c r="AQ1199" s="202"/>
      <c r="AR1199" s="202"/>
      <c r="AS1199" s="202"/>
      <c r="AT1199" s="202"/>
      <c r="AU1199" s="202"/>
      <c r="AV1199" s="202"/>
      <c r="AW1199" s="202"/>
      <c r="AX1199" s="202"/>
      <c r="AY1199" s="202"/>
      <c r="AZ1199" s="202"/>
      <c r="BA1199" s="202"/>
      <c r="BB1199" s="202"/>
      <c r="BC1199" s="202"/>
    </row>
    <row r="1200" spans="18:55" ht="14.25" customHeight="1">
      <c r="R1200" s="202"/>
      <c r="S1200" s="202"/>
      <c r="T1200" s="202"/>
      <c r="U1200" s="202"/>
      <c r="V1200" s="202"/>
      <c r="W1200" s="202"/>
      <c r="X1200" s="202"/>
      <c r="Y1200" s="202"/>
      <c r="Z1200" s="202"/>
      <c r="AA1200" s="202"/>
      <c r="AB1200" s="202"/>
      <c r="AC1200" s="202"/>
      <c r="AD1200" s="202"/>
      <c r="AE1200" s="202"/>
      <c r="AF1200" s="202"/>
      <c r="AG1200" s="202"/>
      <c r="AH1200" s="202"/>
      <c r="AI1200" s="202"/>
      <c r="AJ1200" s="202"/>
      <c r="AK1200" s="202"/>
      <c r="AL1200" s="202"/>
      <c r="AM1200" s="202"/>
      <c r="AN1200" s="202"/>
      <c r="AO1200" s="202"/>
      <c r="AP1200" s="202"/>
      <c r="AQ1200" s="202"/>
      <c r="AR1200" s="202"/>
      <c r="AS1200" s="202"/>
      <c r="AT1200" s="202"/>
      <c r="AU1200" s="202"/>
      <c r="AV1200" s="202"/>
      <c r="AW1200" s="202"/>
      <c r="AX1200" s="202"/>
      <c r="AY1200" s="202"/>
      <c r="AZ1200" s="202"/>
      <c r="BA1200" s="202"/>
      <c r="BB1200" s="202"/>
      <c r="BC1200" s="202"/>
    </row>
    <row r="1201" spans="18:55" ht="14.25" customHeight="1">
      <c r="R1201" s="202"/>
      <c r="S1201" s="202"/>
      <c r="T1201" s="202"/>
      <c r="U1201" s="202"/>
      <c r="V1201" s="202"/>
      <c r="W1201" s="202"/>
      <c r="X1201" s="202"/>
      <c r="Y1201" s="202"/>
      <c r="Z1201" s="202"/>
      <c r="AA1201" s="202"/>
      <c r="AB1201" s="202"/>
      <c r="AC1201" s="202"/>
      <c r="AD1201" s="202"/>
      <c r="AE1201" s="202"/>
      <c r="AF1201" s="202"/>
      <c r="AG1201" s="202"/>
      <c r="AH1201" s="202"/>
      <c r="AI1201" s="202"/>
      <c r="AJ1201" s="202"/>
      <c r="AK1201" s="202"/>
      <c r="AL1201" s="202"/>
      <c r="AM1201" s="202"/>
      <c r="AN1201" s="202"/>
      <c r="AO1201" s="202"/>
      <c r="AP1201" s="202"/>
      <c r="AQ1201" s="202"/>
      <c r="AR1201" s="202"/>
      <c r="AS1201" s="202"/>
      <c r="AT1201" s="202"/>
      <c r="AU1201" s="202"/>
      <c r="AV1201" s="202"/>
      <c r="AW1201" s="202"/>
      <c r="AX1201" s="202"/>
      <c r="AY1201" s="202"/>
      <c r="AZ1201" s="202"/>
      <c r="BA1201" s="202"/>
      <c r="BB1201" s="202"/>
      <c r="BC1201" s="202"/>
    </row>
    <row r="1202" spans="18:55" ht="14.25" customHeight="1">
      <c r="R1202" s="202"/>
      <c r="S1202" s="202"/>
      <c r="T1202" s="202"/>
      <c r="U1202" s="202"/>
      <c r="V1202" s="202"/>
      <c r="W1202" s="202"/>
      <c r="X1202" s="202"/>
      <c r="Y1202" s="202"/>
      <c r="Z1202" s="202"/>
      <c r="AA1202" s="202"/>
      <c r="AB1202" s="202"/>
      <c r="AC1202" s="202"/>
      <c r="AD1202" s="202"/>
      <c r="AE1202" s="202"/>
      <c r="AF1202" s="202"/>
      <c r="AG1202" s="202"/>
      <c r="AH1202" s="202"/>
      <c r="AI1202" s="202"/>
      <c r="AJ1202" s="202"/>
      <c r="AK1202" s="202"/>
      <c r="AL1202" s="202"/>
      <c r="AM1202" s="202"/>
      <c r="AN1202" s="202"/>
      <c r="AO1202" s="202"/>
      <c r="AP1202" s="202"/>
      <c r="AQ1202" s="202"/>
      <c r="AR1202" s="202"/>
      <c r="AS1202" s="202"/>
      <c r="AT1202" s="202"/>
      <c r="AU1202" s="202"/>
      <c r="AV1202" s="202"/>
      <c r="AW1202" s="202"/>
      <c r="AX1202" s="202"/>
      <c r="AY1202" s="202"/>
      <c r="AZ1202" s="202"/>
      <c r="BA1202" s="202"/>
      <c r="BB1202" s="202"/>
      <c r="BC1202" s="202"/>
    </row>
    <row r="1203" spans="18:55" ht="14.25" customHeight="1">
      <c r="R1203" s="202"/>
      <c r="S1203" s="202"/>
      <c r="T1203" s="202"/>
      <c r="U1203" s="202"/>
      <c r="V1203" s="202"/>
      <c r="W1203" s="202"/>
      <c r="X1203" s="202"/>
      <c r="Y1203" s="202"/>
      <c r="Z1203" s="202"/>
      <c r="AA1203" s="202"/>
      <c r="AB1203" s="202"/>
      <c r="AC1203" s="202"/>
      <c r="AD1203" s="202"/>
      <c r="AE1203" s="202"/>
      <c r="AF1203" s="202"/>
      <c r="AG1203" s="202"/>
      <c r="AH1203" s="202"/>
      <c r="AI1203" s="202"/>
      <c r="AJ1203" s="202"/>
      <c r="AK1203" s="202"/>
      <c r="AL1203" s="202"/>
      <c r="AM1203" s="202"/>
      <c r="AN1203" s="202"/>
      <c r="AO1203" s="202"/>
      <c r="AP1203" s="202"/>
      <c r="AQ1203" s="202"/>
      <c r="AR1203" s="202"/>
      <c r="AS1203" s="202"/>
      <c r="AT1203" s="202"/>
      <c r="AU1203" s="202"/>
      <c r="AV1203" s="202"/>
      <c r="AW1203" s="202"/>
      <c r="AX1203" s="202"/>
      <c r="AY1203" s="202"/>
      <c r="AZ1203" s="202"/>
      <c r="BA1203" s="202"/>
      <c r="BB1203" s="202"/>
      <c r="BC1203" s="202"/>
    </row>
    <row r="1204" spans="18:55" ht="14.25" customHeight="1">
      <c r="R1204" s="202"/>
      <c r="S1204" s="202"/>
      <c r="T1204" s="202"/>
      <c r="U1204" s="202"/>
      <c r="V1204" s="202"/>
      <c r="W1204" s="202"/>
      <c r="X1204" s="202"/>
      <c r="Y1204" s="202"/>
      <c r="Z1204" s="202"/>
      <c r="AA1204" s="202"/>
      <c r="AB1204" s="202"/>
      <c r="AC1204" s="202"/>
      <c r="AD1204" s="202"/>
      <c r="AE1204" s="202"/>
      <c r="AF1204" s="202"/>
      <c r="AG1204" s="202"/>
      <c r="AH1204" s="202"/>
      <c r="AI1204" s="202"/>
      <c r="AJ1204" s="202"/>
      <c r="AK1204" s="202"/>
      <c r="AL1204" s="202"/>
      <c r="AM1204" s="202"/>
      <c r="AN1204" s="202"/>
      <c r="AO1204" s="202"/>
      <c r="AP1204" s="202"/>
      <c r="AQ1204" s="202"/>
      <c r="AR1204" s="202"/>
      <c r="AS1204" s="202"/>
      <c r="AT1204" s="202"/>
      <c r="AU1204" s="202"/>
      <c r="AV1204" s="202"/>
      <c r="AW1204" s="202"/>
      <c r="AX1204" s="202"/>
      <c r="AY1204" s="202"/>
      <c r="AZ1204" s="202"/>
      <c r="BA1204" s="202"/>
      <c r="BB1204" s="202"/>
      <c r="BC1204" s="202"/>
    </row>
    <row r="1205" spans="18:55" ht="14.25" customHeight="1">
      <c r="R1205" s="202"/>
      <c r="S1205" s="202"/>
      <c r="T1205" s="202"/>
      <c r="U1205" s="202"/>
      <c r="V1205" s="202"/>
      <c r="W1205" s="202"/>
      <c r="X1205" s="202"/>
      <c r="Y1205" s="202"/>
      <c r="Z1205" s="202"/>
      <c r="AA1205" s="202"/>
      <c r="AB1205" s="202"/>
      <c r="AC1205" s="202"/>
      <c r="AD1205" s="202"/>
      <c r="AE1205" s="202"/>
      <c r="AF1205" s="202"/>
      <c r="AG1205" s="202"/>
      <c r="AH1205" s="202"/>
      <c r="AI1205" s="202"/>
      <c r="AJ1205" s="202"/>
      <c r="AK1205" s="202"/>
      <c r="AL1205" s="202"/>
      <c r="AM1205" s="202"/>
      <c r="AN1205" s="202"/>
      <c r="AO1205" s="202"/>
      <c r="AP1205" s="202"/>
      <c r="AQ1205" s="202"/>
      <c r="AR1205" s="202"/>
      <c r="AS1205" s="202"/>
      <c r="AT1205" s="202"/>
      <c r="AU1205" s="202"/>
      <c r="AV1205" s="202"/>
      <c r="AW1205" s="202"/>
      <c r="AX1205" s="202"/>
      <c r="AY1205" s="202"/>
      <c r="AZ1205" s="202"/>
      <c r="BA1205" s="202"/>
      <c r="BB1205" s="202"/>
      <c r="BC1205" s="202"/>
    </row>
    <row r="1206" spans="18:55" ht="14.25" customHeight="1">
      <c r="R1206" s="202"/>
      <c r="S1206" s="202"/>
      <c r="T1206" s="202"/>
      <c r="U1206" s="202"/>
      <c r="V1206" s="202"/>
      <c r="W1206" s="202"/>
      <c r="X1206" s="202"/>
      <c r="Y1206" s="202"/>
      <c r="Z1206" s="202"/>
      <c r="AA1206" s="202"/>
      <c r="AB1206" s="202"/>
      <c r="AC1206" s="202"/>
      <c r="AD1206" s="202"/>
      <c r="AE1206" s="202"/>
      <c r="AF1206" s="202"/>
      <c r="AG1206" s="202"/>
      <c r="AH1206" s="202"/>
      <c r="AI1206" s="202"/>
      <c r="AJ1206" s="202"/>
      <c r="AK1206" s="202"/>
      <c r="AL1206" s="202"/>
      <c r="AM1206" s="202"/>
      <c r="AN1206" s="202"/>
      <c r="AO1206" s="202"/>
      <c r="AP1206" s="202"/>
      <c r="AQ1206" s="202"/>
      <c r="AR1206" s="202"/>
      <c r="AS1206" s="202"/>
      <c r="AT1206" s="202"/>
      <c r="AU1206" s="202"/>
      <c r="AV1206" s="202"/>
      <c r="AW1206" s="202"/>
      <c r="AX1206" s="202"/>
      <c r="AY1206" s="202"/>
      <c r="AZ1206" s="202"/>
      <c r="BA1206" s="202"/>
      <c r="BB1206" s="202"/>
      <c r="BC1206" s="202"/>
    </row>
    <row r="1207" spans="18:55" ht="14.25" customHeight="1">
      <c r="R1207" s="202"/>
      <c r="S1207" s="202"/>
      <c r="T1207" s="202"/>
      <c r="U1207" s="202"/>
      <c r="V1207" s="202"/>
      <c r="W1207" s="202"/>
      <c r="X1207" s="202"/>
      <c r="Y1207" s="202"/>
      <c r="Z1207" s="202"/>
      <c r="AA1207" s="202"/>
      <c r="AB1207" s="202"/>
      <c r="AC1207" s="202"/>
      <c r="AD1207" s="202"/>
      <c r="AE1207" s="202"/>
      <c r="AF1207" s="202"/>
      <c r="AG1207" s="202"/>
      <c r="AH1207" s="202"/>
      <c r="AI1207" s="202"/>
      <c r="AJ1207" s="202"/>
      <c r="AK1207" s="202"/>
      <c r="AL1207" s="202"/>
      <c r="AM1207" s="202"/>
      <c r="AN1207" s="202"/>
      <c r="AO1207" s="202"/>
      <c r="AP1207" s="202"/>
      <c r="AQ1207" s="202"/>
      <c r="AR1207" s="202"/>
      <c r="AS1207" s="202"/>
      <c r="AT1207" s="202"/>
      <c r="AU1207" s="202"/>
      <c r="AV1207" s="202"/>
      <c r="AW1207" s="202"/>
      <c r="AX1207" s="202"/>
      <c r="AY1207" s="202"/>
      <c r="AZ1207" s="202"/>
      <c r="BA1207" s="202"/>
      <c r="BB1207" s="202"/>
      <c r="BC1207" s="202"/>
    </row>
    <row r="1208" spans="18:55" ht="14.25" customHeight="1">
      <c r="R1208" s="202"/>
      <c r="S1208" s="202"/>
      <c r="T1208" s="202"/>
      <c r="U1208" s="202"/>
      <c r="V1208" s="202"/>
      <c r="W1208" s="202"/>
      <c r="X1208" s="202"/>
      <c r="Y1208" s="202"/>
      <c r="Z1208" s="202"/>
      <c r="AA1208" s="202"/>
      <c r="AB1208" s="202"/>
      <c r="AC1208" s="202"/>
      <c r="AD1208" s="202"/>
      <c r="AE1208" s="202"/>
      <c r="AF1208" s="202"/>
      <c r="AG1208" s="202"/>
      <c r="AH1208" s="202"/>
      <c r="AI1208" s="202"/>
      <c r="AJ1208" s="202"/>
      <c r="AK1208" s="202"/>
      <c r="AL1208" s="202"/>
      <c r="AM1208" s="202"/>
      <c r="AN1208" s="202"/>
      <c r="AO1208" s="202"/>
      <c r="AP1208" s="202"/>
      <c r="AQ1208" s="202"/>
      <c r="AR1208" s="202"/>
      <c r="AS1208" s="202"/>
      <c r="AT1208" s="202"/>
      <c r="AU1208" s="202"/>
      <c r="AV1208" s="202"/>
      <c r="AW1208" s="202"/>
      <c r="AX1208" s="202"/>
      <c r="AY1208" s="202"/>
      <c r="AZ1208" s="202"/>
      <c r="BA1208" s="202"/>
      <c r="BB1208" s="202"/>
      <c r="BC1208" s="202"/>
    </row>
    <row r="1209" spans="18:55" ht="14.25" customHeight="1">
      <c r="R1209" s="202"/>
      <c r="S1209" s="202"/>
      <c r="T1209" s="202"/>
      <c r="U1209" s="202"/>
      <c r="V1209" s="202"/>
      <c r="W1209" s="202"/>
      <c r="X1209" s="202"/>
      <c r="Y1209" s="202"/>
      <c r="Z1209" s="202"/>
      <c r="AA1209" s="202"/>
      <c r="AB1209" s="202"/>
      <c r="AC1209" s="202"/>
      <c r="AD1209" s="202"/>
      <c r="AE1209" s="202"/>
      <c r="AF1209" s="202"/>
      <c r="AG1209" s="202"/>
      <c r="AH1209" s="202"/>
      <c r="AI1209" s="202"/>
      <c r="AJ1209" s="202"/>
      <c r="AK1209" s="202"/>
      <c r="AL1209" s="202"/>
      <c r="AM1209" s="202"/>
      <c r="AN1209" s="202"/>
      <c r="AO1209" s="202"/>
      <c r="AP1209" s="202"/>
      <c r="AQ1209" s="202"/>
      <c r="AR1209" s="202"/>
      <c r="AS1209" s="202"/>
      <c r="AT1209" s="202"/>
      <c r="AU1209" s="202"/>
      <c r="AV1209" s="202"/>
      <c r="AW1209" s="202"/>
      <c r="AX1209" s="202"/>
      <c r="AY1209" s="202"/>
      <c r="AZ1209" s="202"/>
      <c r="BA1209" s="202"/>
      <c r="BB1209" s="202"/>
      <c r="BC1209" s="202"/>
    </row>
    <row r="1210" spans="18:55" ht="14.25" customHeight="1">
      <c r="R1210" s="202"/>
      <c r="S1210" s="202"/>
      <c r="T1210" s="202"/>
      <c r="U1210" s="202"/>
      <c r="V1210" s="202"/>
      <c r="W1210" s="202"/>
      <c r="X1210" s="202"/>
      <c r="Y1210" s="202"/>
      <c r="Z1210" s="202"/>
      <c r="AA1210" s="202"/>
      <c r="AB1210" s="202"/>
      <c r="AC1210" s="202"/>
      <c r="AD1210" s="202"/>
      <c r="AE1210" s="202"/>
      <c r="AF1210" s="202"/>
      <c r="AG1210" s="202"/>
      <c r="AH1210" s="202"/>
      <c r="AI1210" s="202"/>
      <c r="AJ1210" s="202"/>
      <c r="AK1210" s="202"/>
      <c r="AL1210" s="202"/>
      <c r="AM1210" s="202"/>
      <c r="AN1210" s="202"/>
      <c r="AO1210" s="202"/>
      <c r="AP1210" s="202"/>
      <c r="AQ1210" s="202"/>
      <c r="AR1210" s="202"/>
      <c r="AS1210" s="202"/>
      <c r="AT1210" s="202"/>
      <c r="AU1210" s="202"/>
      <c r="AV1210" s="202"/>
      <c r="AW1210" s="202"/>
      <c r="AX1210" s="202"/>
      <c r="AY1210" s="202"/>
      <c r="AZ1210" s="202"/>
      <c r="BA1210" s="202"/>
      <c r="BB1210" s="202"/>
      <c r="BC1210" s="202"/>
    </row>
    <row r="1211" spans="18:55" ht="14.25" customHeight="1">
      <c r="R1211" s="202"/>
      <c r="S1211" s="202"/>
      <c r="T1211" s="202"/>
      <c r="U1211" s="202"/>
      <c r="V1211" s="202"/>
      <c r="W1211" s="202"/>
      <c r="X1211" s="202"/>
      <c r="Y1211" s="202"/>
      <c r="Z1211" s="202"/>
      <c r="AA1211" s="202"/>
      <c r="AB1211" s="202"/>
      <c r="AC1211" s="202"/>
      <c r="AD1211" s="202"/>
      <c r="AE1211" s="202"/>
      <c r="AF1211" s="202"/>
      <c r="AG1211" s="202"/>
      <c r="AH1211" s="202"/>
      <c r="AI1211" s="202"/>
      <c r="AJ1211" s="202"/>
      <c r="AK1211" s="202"/>
      <c r="AL1211" s="202"/>
      <c r="AM1211" s="202"/>
      <c r="AN1211" s="202"/>
      <c r="AO1211" s="202"/>
      <c r="AP1211" s="202"/>
      <c r="AQ1211" s="202"/>
      <c r="AR1211" s="202"/>
      <c r="AS1211" s="202"/>
      <c r="AT1211" s="202"/>
      <c r="AU1211" s="202"/>
      <c r="AV1211" s="202"/>
      <c r="AW1211" s="202"/>
      <c r="AX1211" s="202"/>
      <c r="AY1211" s="202"/>
      <c r="AZ1211" s="202"/>
      <c r="BA1211" s="202"/>
      <c r="BB1211" s="202"/>
      <c r="BC1211" s="202"/>
    </row>
    <row r="1212" spans="18:55" ht="14.25" customHeight="1">
      <c r="R1212" s="202"/>
      <c r="S1212" s="202"/>
      <c r="T1212" s="202"/>
      <c r="U1212" s="202"/>
      <c r="V1212" s="202"/>
      <c r="W1212" s="202"/>
      <c r="X1212" s="202"/>
      <c r="Y1212" s="202"/>
      <c r="Z1212" s="202"/>
      <c r="AA1212" s="202"/>
      <c r="AB1212" s="202"/>
      <c r="AC1212" s="202"/>
      <c r="AD1212" s="202"/>
      <c r="AE1212" s="202"/>
      <c r="AF1212" s="202"/>
      <c r="AG1212" s="202"/>
      <c r="AH1212" s="202"/>
      <c r="AI1212" s="202"/>
      <c r="AJ1212" s="202"/>
      <c r="AK1212" s="202"/>
      <c r="AL1212" s="202"/>
      <c r="AM1212" s="202"/>
      <c r="AN1212" s="202"/>
      <c r="AO1212" s="202"/>
      <c r="AP1212" s="202"/>
      <c r="AQ1212" s="202"/>
      <c r="AR1212" s="202"/>
      <c r="AS1212" s="202"/>
      <c r="AT1212" s="202"/>
      <c r="AU1212" s="202"/>
      <c r="AV1212" s="202"/>
      <c r="AW1212" s="202"/>
      <c r="AX1212" s="202"/>
      <c r="AY1212" s="202"/>
      <c r="AZ1212" s="202"/>
      <c r="BA1212" s="202"/>
      <c r="BB1212" s="202"/>
      <c r="BC1212" s="202"/>
    </row>
    <row r="1213" spans="18:55" ht="14.25" customHeight="1">
      <c r="R1213" s="202"/>
      <c r="S1213" s="202"/>
      <c r="T1213" s="202"/>
      <c r="U1213" s="202"/>
      <c r="V1213" s="202"/>
      <c r="W1213" s="202"/>
      <c r="X1213" s="202"/>
      <c r="Y1213" s="202"/>
      <c r="Z1213" s="202"/>
      <c r="AA1213" s="202"/>
      <c r="AB1213" s="202"/>
      <c r="AC1213" s="202"/>
      <c r="AD1213" s="202"/>
      <c r="AE1213" s="202"/>
      <c r="AF1213" s="202"/>
      <c r="AG1213" s="202"/>
      <c r="AH1213" s="202"/>
      <c r="AI1213" s="202"/>
      <c r="AJ1213" s="202"/>
      <c r="AK1213" s="202"/>
      <c r="AL1213" s="202"/>
      <c r="AM1213" s="202"/>
      <c r="AN1213" s="202"/>
      <c r="AO1213" s="202"/>
      <c r="AP1213" s="202"/>
      <c r="AQ1213" s="202"/>
      <c r="AR1213" s="202"/>
      <c r="AS1213" s="202"/>
      <c r="AT1213" s="202"/>
      <c r="AU1213" s="202"/>
      <c r="AV1213" s="202"/>
      <c r="AW1213" s="202"/>
      <c r="AX1213" s="202"/>
      <c r="AY1213" s="202"/>
      <c r="AZ1213" s="202"/>
      <c r="BA1213" s="202"/>
      <c r="BB1213" s="202"/>
      <c r="BC1213" s="202"/>
    </row>
    <row r="1214" spans="18:55" ht="14.25" customHeight="1">
      <c r="R1214" s="202"/>
      <c r="S1214" s="202"/>
      <c r="T1214" s="202"/>
      <c r="U1214" s="202"/>
      <c r="V1214" s="202"/>
      <c r="W1214" s="202"/>
      <c r="X1214" s="202"/>
      <c r="Y1214" s="202"/>
      <c r="Z1214" s="202"/>
      <c r="AA1214" s="202"/>
      <c r="AB1214" s="202"/>
      <c r="AC1214" s="202"/>
      <c r="AD1214" s="202"/>
      <c r="AE1214" s="202"/>
      <c r="AF1214" s="202"/>
      <c r="AG1214" s="202"/>
      <c r="AH1214" s="202"/>
      <c r="AI1214" s="202"/>
      <c r="AJ1214" s="202"/>
      <c r="AK1214" s="202"/>
      <c r="AL1214" s="202"/>
      <c r="AM1214" s="202"/>
      <c r="AN1214" s="202"/>
      <c r="AO1214" s="202"/>
      <c r="AP1214" s="202"/>
      <c r="AQ1214" s="202"/>
      <c r="AR1214" s="202"/>
      <c r="AS1214" s="202"/>
      <c r="AT1214" s="202"/>
      <c r="AU1214" s="202"/>
      <c r="AV1214" s="202"/>
      <c r="AW1214" s="202"/>
      <c r="AX1214" s="202"/>
      <c r="AY1214" s="202"/>
      <c r="AZ1214" s="202"/>
      <c r="BA1214" s="202"/>
      <c r="BB1214" s="202"/>
      <c r="BC1214" s="202"/>
    </row>
    <row r="1215" spans="18:55" ht="14.25" customHeight="1">
      <c r="R1215" s="202"/>
      <c r="S1215" s="202"/>
      <c r="T1215" s="202"/>
      <c r="U1215" s="202"/>
      <c r="V1215" s="202"/>
      <c r="W1215" s="202"/>
      <c r="X1215" s="202"/>
      <c r="Y1215" s="202"/>
      <c r="Z1215" s="202"/>
      <c r="AA1215" s="202"/>
      <c r="AB1215" s="202"/>
      <c r="AC1215" s="202"/>
      <c r="AD1215" s="202"/>
      <c r="AE1215" s="202"/>
      <c r="AF1215" s="202"/>
      <c r="AG1215" s="202"/>
      <c r="AH1215" s="202"/>
      <c r="AI1215" s="202"/>
      <c r="AJ1215" s="202"/>
      <c r="AK1215" s="202"/>
      <c r="AL1215" s="202"/>
      <c r="AM1215" s="202"/>
      <c r="AN1215" s="202"/>
      <c r="AO1215" s="202"/>
      <c r="AP1215" s="202"/>
      <c r="AQ1215" s="202"/>
      <c r="AR1215" s="202"/>
      <c r="AS1215" s="202"/>
      <c r="AT1215" s="202"/>
      <c r="AU1215" s="202"/>
      <c r="AV1215" s="202"/>
      <c r="AW1215" s="202"/>
      <c r="AX1215" s="202"/>
      <c r="AY1215" s="202"/>
      <c r="AZ1215" s="202"/>
      <c r="BA1215" s="202"/>
      <c r="BB1215" s="202"/>
      <c r="BC1215" s="202"/>
    </row>
    <row r="1216" spans="18:55" ht="14.25" customHeight="1">
      <c r="R1216" s="202"/>
      <c r="S1216" s="202"/>
      <c r="T1216" s="202"/>
      <c r="U1216" s="202"/>
      <c r="V1216" s="202"/>
      <c r="W1216" s="202"/>
      <c r="X1216" s="202"/>
      <c r="Y1216" s="202"/>
      <c r="Z1216" s="202"/>
      <c r="AA1216" s="202"/>
      <c r="AB1216" s="202"/>
      <c r="AC1216" s="202"/>
      <c r="AD1216" s="202"/>
      <c r="AE1216" s="202"/>
      <c r="AF1216" s="202"/>
      <c r="AG1216" s="202"/>
      <c r="AH1216" s="202"/>
      <c r="AI1216" s="202"/>
      <c r="AJ1216" s="202"/>
      <c r="AK1216" s="202"/>
      <c r="AL1216" s="202"/>
      <c r="AM1216" s="202"/>
      <c r="AN1216" s="202"/>
      <c r="AO1216" s="202"/>
      <c r="AP1216" s="202"/>
      <c r="AQ1216" s="202"/>
      <c r="AR1216" s="202"/>
      <c r="AS1216" s="202"/>
      <c r="AT1216" s="202"/>
      <c r="AU1216" s="202"/>
      <c r="AV1216" s="202"/>
      <c r="AW1216" s="202"/>
      <c r="AX1216" s="202"/>
      <c r="AY1216" s="202"/>
      <c r="AZ1216" s="202"/>
      <c r="BA1216" s="202"/>
      <c r="BB1216" s="202"/>
      <c r="BC1216" s="202"/>
    </row>
    <row r="1217" spans="18:55" ht="14.25" customHeight="1">
      <c r="R1217" s="202"/>
      <c r="S1217" s="202"/>
      <c r="T1217" s="202"/>
      <c r="U1217" s="202"/>
      <c r="V1217" s="202"/>
      <c r="W1217" s="202"/>
      <c r="X1217" s="202"/>
      <c r="Y1217" s="202"/>
      <c r="Z1217" s="202"/>
      <c r="AA1217" s="202"/>
      <c r="AB1217" s="202"/>
      <c r="AC1217" s="202"/>
      <c r="AD1217" s="202"/>
      <c r="AE1217" s="202"/>
      <c r="AF1217" s="202"/>
      <c r="AG1217" s="202"/>
      <c r="AH1217" s="202"/>
      <c r="AI1217" s="202"/>
      <c r="AJ1217" s="202"/>
      <c r="AK1217" s="202"/>
      <c r="AL1217" s="202"/>
      <c r="AM1217" s="202"/>
      <c r="AN1217" s="202"/>
      <c r="AO1217" s="202"/>
      <c r="AP1217" s="202"/>
      <c r="AQ1217" s="202"/>
      <c r="AR1217" s="202"/>
      <c r="AS1217" s="202"/>
      <c r="AT1217" s="202"/>
      <c r="AU1217" s="202"/>
      <c r="AV1217" s="202"/>
      <c r="AW1217" s="202"/>
      <c r="AX1217" s="202"/>
      <c r="AY1217" s="202"/>
      <c r="AZ1217" s="202"/>
      <c r="BA1217" s="202"/>
      <c r="BB1217" s="202"/>
      <c r="BC1217" s="202"/>
    </row>
    <row r="1218" spans="18:55" ht="14.25" customHeight="1">
      <c r="R1218" s="202"/>
      <c r="S1218" s="202"/>
      <c r="T1218" s="202"/>
      <c r="U1218" s="202"/>
      <c r="V1218" s="202"/>
      <c r="W1218" s="202"/>
      <c r="X1218" s="202"/>
      <c r="Y1218" s="202"/>
      <c r="Z1218" s="202"/>
      <c r="AA1218" s="202"/>
      <c r="AB1218" s="202"/>
      <c r="AC1218" s="202"/>
      <c r="AD1218" s="202"/>
      <c r="AE1218" s="202"/>
      <c r="AF1218" s="202"/>
      <c r="AG1218" s="202"/>
      <c r="AH1218" s="202"/>
      <c r="AI1218" s="202"/>
      <c r="AJ1218" s="202"/>
      <c r="AK1218" s="202"/>
      <c r="AL1218" s="202"/>
      <c r="AM1218" s="202"/>
      <c r="AN1218" s="202"/>
      <c r="AO1218" s="202"/>
      <c r="AP1218" s="202"/>
      <c r="AQ1218" s="202"/>
      <c r="AR1218" s="202"/>
      <c r="AS1218" s="202"/>
      <c r="AT1218" s="202"/>
      <c r="AU1218" s="202"/>
      <c r="AV1218" s="202"/>
      <c r="AW1218" s="202"/>
      <c r="AX1218" s="202"/>
      <c r="AY1218" s="202"/>
      <c r="AZ1218" s="202"/>
      <c r="BA1218" s="202"/>
      <c r="BB1218" s="202"/>
      <c r="BC1218" s="202"/>
    </row>
    <row r="1219" spans="18:55" ht="14.25" customHeight="1">
      <c r="R1219" s="202"/>
      <c r="S1219" s="202"/>
      <c r="T1219" s="202"/>
      <c r="U1219" s="202"/>
      <c r="V1219" s="202"/>
      <c r="W1219" s="202"/>
      <c r="X1219" s="202"/>
      <c r="Y1219" s="202"/>
      <c r="Z1219" s="202"/>
      <c r="AA1219" s="202"/>
      <c r="AB1219" s="202"/>
      <c r="AC1219" s="202"/>
      <c r="AD1219" s="202"/>
      <c r="AE1219" s="202"/>
      <c r="AF1219" s="202"/>
      <c r="AG1219" s="202"/>
      <c r="AH1219" s="202"/>
      <c r="AI1219" s="202"/>
      <c r="AJ1219" s="202"/>
      <c r="AK1219" s="202"/>
      <c r="AL1219" s="202"/>
      <c r="AM1219" s="202"/>
      <c r="AN1219" s="202"/>
      <c r="AO1219" s="202"/>
      <c r="AP1219" s="202"/>
      <c r="AQ1219" s="202"/>
      <c r="AR1219" s="202"/>
      <c r="AS1219" s="202"/>
      <c r="AT1219" s="202"/>
      <c r="AU1219" s="202"/>
      <c r="AV1219" s="202"/>
      <c r="AW1219" s="202"/>
      <c r="AX1219" s="202"/>
      <c r="AY1219" s="202"/>
      <c r="AZ1219" s="202"/>
      <c r="BA1219" s="202"/>
      <c r="BB1219" s="202"/>
      <c r="BC1219" s="202"/>
    </row>
    <row r="1220" spans="18:55" ht="14.25" customHeight="1">
      <c r="R1220" s="202"/>
      <c r="S1220" s="202"/>
      <c r="T1220" s="202"/>
      <c r="U1220" s="202"/>
      <c r="V1220" s="202"/>
      <c r="W1220" s="202"/>
      <c r="X1220" s="202"/>
      <c r="Y1220" s="202"/>
      <c r="Z1220" s="202"/>
      <c r="AA1220" s="202"/>
      <c r="AB1220" s="202"/>
      <c r="AC1220" s="202"/>
      <c r="AD1220" s="202"/>
      <c r="AE1220" s="202"/>
      <c r="AF1220" s="202"/>
      <c r="AG1220" s="202"/>
      <c r="AH1220" s="202"/>
      <c r="AI1220" s="202"/>
      <c r="AJ1220" s="202"/>
      <c r="AK1220" s="202"/>
      <c r="AL1220" s="202"/>
      <c r="AM1220" s="202"/>
      <c r="AN1220" s="202"/>
      <c r="AO1220" s="202"/>
      <c r="AP1220" s="202"/>
      <c r="AQ1220" s="202"/>
      <c r="AR1220" s="202"/>
      <c r="AS1220" s="202"/>
      <c r="AT1220" s="202"/>
      <c r="AU1220" s="202"/>
      <c r="AV1220" s="202"/>
      <c r="AW1220" s="202"/>
      <c r="AX1220" s="202"/>
      <c r="AY1220" s="202"/>
      <c r="AZ1220" s="202"/>
      <c r="BA1220" s="202"/>
      <c r="BB1220" s="202"/>
      <c r="BC1220" s="202"/>
    </row>
    <row r="1221" spans="18:55" ht="14.25" customHeight="1">
      <c r="R1221" s="202"/>
      <c r="S1221" s="202"/>
      <c r="T1221" s="202"/>
      <c r="U1221" s="202"/>
      <c r="V1221" s="202"/>
      <c r="W1221" s="202"/>
      <c r="X1221" s="202"/>
      <c r="Y1221" s="202"/>
      <c r="Z1221" s="202"/>
      <c r="AA1221" s="202"/>
      <c r="AB1221" s="202"/>
      <c r="AC1221" s="202"/>
      <c r="AD1221" s="202"/>
      <c r="AE1221" s="202"/>
      <c r="AF1221" s="202"/>
      <c r="AG1221" s="202"/>
      <c r="AH1221" s="202"/>
      <c r="AI1221" s="202"/>
      <c r="AJ1221" s="202"/>
      <c r="AK1221" s="202"/>
      <c r="AL1221" s="202"/>
      <c r="AM1221" s="202"/>
      <c r="AN1221" s="202"/>
      <c r="AO1221" s="202"/>
      <c r="AP1221" s="202"/>
      <c r="AQ1221" s="202"/>
      <c r="AR1221" s="202"/>
      <c r="AS1221" s="202"/>
      <c r="AT1221" s="202"/>
      <c r="AU1221" s="202"/>
      <c r="AV1221" s="202"/>
      <c r="AW1221" s="202"/>
      <c r="AX1221" s="202"/>
      <c r="AY1221" s="202"/>
      <c r="AZ1221" s="202"/>
      <c r="BA1221" s="202"/>
      <c r="BB1221" s="202"/>
      <c r="BC1221" s="202"/>
    </row>
    <row r="1222" spans="18:55" ht="14.25" customHeight="1">
      <c r="R1222" s="202"/>
      <c r="S1222" s="202"/>
      <c r="T1222" s="202"/>
      <c r="U1222" s="202"/>
      <c r="V1222" s="202"/>
      <c r="W1222" s="202"/>
      <c r="X1222" s="202"/>
      <c r="Y1222" s="202"/>
      <c r="Z1222" s="202"/>
      <c r="AA1222" s="202"/>
      <c r="AB1222" s="202"/>
      <c r="AC1222" s="202"/>
      <c r="AD1222" s="202"/>
      <c r="AE1222" s="202"/>
      <c r="AF1222" s="202"/>
      <c r="AG1222" s="202"/>
      <c r="AH1222" s="202"/>
      <c r="AI1222" s="202"/>
      <c r="AJ1222" s="202"/>
      <c r="AK1222" s="202"/>
      <c r="AL1222" s="202"/>
      <c r="AM1222" s="202"/>
      <c r="AN1222" s="202"/>
      <c r="AO1222" s="202"/>
      <c r="AP1222" s="202"/>
      <c r="AQ1222" s="202"/>
      <c r="AR1222" s="202"/>
      <c r="AS1222" s="202"/>
      <c r="AT1222" s="202"/>
      <c r="AU1222" s="202"/>
      <c r="AV1222" s="202"/>
      <c r="AW1222" s="202"/>
      <c r="AX1222" s="202"/>
      <c r="AY1222" s="202"/>
      <c r="AZ1222" s="202"/>
      <c r="BA1222" s="202"/>
      <c r="BB1222" s="202"/>
      <c r="BC1222" s="202"/>
    </row>
    <row r="1223" spans="18:55" ht="14.25" customHeight="1">
      <c r="R1223" s="202"/>
      <c r="S1223" s="202"/>
      <c r="T1223" s="202"/>
      <c r="U1223" s="202"/>
      <c r="V1223" s="202"/>
      <c r="W1223" s="202"/>
      <c r="X1223" s="202"/>
      <c r="Y1223" s="202"/>
      <c r="Z1223" s="202"/>
      <c r="AA1223" s="202"/>
      <c r="AB1223" s="202"/>
      <c r="AC1223" s="202"/>
      <c r="AD1223" s="202"/>
      <c r="AE1223" s="202"/>
      <c r="AF1223" s="202"/>
      <c r="AG1223" s="202"/>
      <c r="AH1223" s="202"/>
      <c r="AI1223" s="202"/>
      <c r="AJ1223" s="202"/>
      <c r="AK1223" s="202"/>
      <c r="AL1223" s="202"/>
      <c r="AM1223" s="202"/>
      <c r="AN1223" s="202"/>
      <c r="AO1223" s="202"/>
      <c r="AP1223" s="202"/>
      <c r="AQ1223" s="202"/>
      <c r="AR1223" s="202"/>
      <c r="AS1223" s="202"/>
      <c r="AT1223" s="202"/>
      <c r="AU1223" s="202"/>
      <c r="AV1223" s="202"/>
      <c r="AW1223" s="202"/>
      <c r="AX1223" s="202"/>
      <c r="AY1223" s="202"/>
      <c r="AZ1223" s="202"/>
      <c r="BA1223" s="202"/>
      <c r="BB1223" s="202"/>
      <c r="BC1223" s="202"/>
    </row>
    <row r="1224" spans="18:55" ht="14.25" customHeight="1">
      <c r="R1224" s="202"/>
      <c r="S1224" s="202"/>
      <c r="T1224" s="202"/>
      <c r="U1224" s="202"/>
      <c r="V1224" s="202"/>
      <c r="W1224" s="202"/>
      <c r="X1224" s="202"/>
      <c r="Y1224" s="202"/>
      <c r="Z1224" s="202"/>
      <c r="AA1224" s="202"/>
      <c r="AB1224" s="202"/>
      <c r="AC1224" s="202"/>
      <c r="AD1224" s="202"/>
      <c r="AE1224" s="202"/>
      <c r="AF1224" s="202"/>
      <c r="AG1224" s="202"/>
      <c r="AH1224" s="202"/>
      <c r="AI1224" s="202"/>
      <c r="AJ1224" s="202"/>
      <c r="AK1224" s="202"/>
      <c r="AL1224" s="202"/>
      <c r="AM1224" s="202"/>
      <c r="AN1224" s="202"/>
      <c r="AO1224" s="202"/>
      <c r="AP1224" s="202"/>
      <c r="AQ1224" s="202"/>
      <c r="AR1224" s="202"/>
      <c r="AS1224" s="202"/>
      <c r="AT1224" s="202"/>
      <c r="AU1224" s="202"/>
      <c r="AV1224" s="202"/>
      <c r="AW1224" s="202"/>
      <c r="AX1224" s="202"/>
      <c r="AY1224" s="202"/>
      <c r="AZ1224" s="202"/>
      <c r="BA1224" s="202"/>
      <c r="BB1224" s="202"/>
      <c r="BC1224" s="202"/>
    </row>
    <row r="1225" spans="18:55" ht="14.25" customHeight="1">
      <c r="R1225" s="202"/>
      <c r="S1225" s="202"/>
      <c r="T1225" s="202"/>
      <c r="U1225" s="202"/>
      <c r="V1225" s="202"/>
      <c r="W1225" s="202"/>
      <c r="X1225" s="202"/>
      <c r="Y1225" s="202"/>
      <c r="Z1225" s="202"/>
      <c r="AA1225" s="202"/>
      <c r="AB1225" s="202"/>
      <c r="AC1225" s="202"/>
      <c r="AD1225" s="202"/>
      <c r="AE1225" s="202"/>
      <c r="AF1225" s="202"/>
      <c r="AG1225" s="202"/>
      <c r="AH1225" s="202"/>
      <c r="AI1225" s="202"/>
      <c r="AJ1225" s="202"/>
      <c r="AK1225" s="202"/>
      <c r="AL1225" s="202"/>
      <c r="AM1225" s="202"/>
      <c r="AN1225" s="202"/>
      <c r="AO1225" s="202"/>
      <c r="AP1225" s="202"/>
      <c r="AQ1225" s="202"/>
      <c r="AR1225" s="202"/>
      <c r="AS1225" s="202"/>
      <c r="AT1225" s="202"/>
      <c r="AU1225" s="202"/>
      <c r="AV1225" s="202"/>
      <c r="AW1225" s="202"/>
      <c r="AX1225" s="202"/>
      <c r="AY1225" s="202"/>
      <c r="AZ1225" s="202"/>
      <c r="BA1225" s="202"/>
      <c r="BB1225" s="202"/>
      <c r="BC1225" s="202"/>
    </row>
    <row r="1226" spans="18:55" ht="14.25" customHeight="1">
      <c r="R1226" s="202"/>
      <c r="S1226" s="202"/>
      <c r="T1226" s="202"/>
      <c r="U1226" s="202"/>
      <c r="V1226" s="202"/>
      <c r="W1226" s="202"/>
      <c r="X1226" s="202"/>
      <c r="Y1226" s="202"/>
      <c r="Z1226" s="202"/>
      <c r="AA1226" s="202"/>
      <c r="AB1226" s="202"/>
      <c r="AC1226" s="202"/>
      <c r="AD1226" s="202"/>
      <c r="AE1226" s="202"/>
      <c r="AF1226" s="202"/>
      <c r="AG1226" s="202"/>
      <c r="AH1226" s="202"/>
      <c r="AI1226" s="202"/>
      <c r="AJ1226" s="202"/>
      <c r="AK1226" s="202"/>
      <c r="AL1226" s="202"/>
      <c r="AM1226" s="202"/>
      <c r="AN1226" s="202"/>
      <c r="AO1226" s="202"/>
      <c r="AP1226" s="202"/>
      <c r="AQ1226" s="202"/>
      <c r="AR1226" s="202"/>
      <c r="AS1226" s="202"/>
      <c r="AT1226" s="202"/>
      <c r="AU1226" s="202"/>
      <c r="AV1226" s="202"/>
      <c r="AW1226" s="202"/>
      <c r="AX1226" s="202"/>
      <c r="AY1226" s="202"/>
      <c r="AZ1226" s="202"/>
      <c r="BA1226" s="202"/>
      <c r="BB1226" s="202"/>
      <c r="BC1226" s="202"/>
    </row>
    <row r="1227" spans="18:55" ht="14.25" customHeight="1">
      <c r="R1227" s="202"/>
      <c r="S1227" s="202"/>
      <c r="T1227" s="202"/>
      <c r="U1227" s="202"/>
      <c r="V1227" s="202"/>
      <c r="W1227" s="202"/>
      <c r="X1227" s="202"/>
      <c r="Y1227" s="202"/>
      <c r="Z1227" s="202"/>
      <c r="AA1227" s="202"/>
      <c r="AB1227" s="202"/>
      <c r="AC1227" s="202"/>
      <c r="AD1227" s="202"/>
      <c r="AE1227" s="202"/>
      <c r="AF1227" s="202"/>
      <c r="AG1227" s="202"/>
      <c r="AH1227" s="202"/>
      <c r="AI1227" s="202"/>
      <c r="AJ1227" s="202"/>
      <c r="AK1227" s="202"/>
      <c r="AL1227" s="202"/>
      <c r="AM1227" s="202"/>
      <c r="AN1227" s="202"/>
      <c r="AO1227" s="202"/>
      <c r="AP1227" s="202"/>
      <c r="AQ1227" s="202"/>
      <c r="AR1227" s="202"/>
      <c r="AS1227" s="202"/>
      <c r="AT1227" s="202"/>
      <c r="AU1227" s="202"/>
      <c r="AV1227" s="202"/>
      <c r="AW1227" s="202"/>
      <c r="AX1227" s="202"/>
      <c r="AY1227" s="202"/>
      <c r="AZ1227" s="202"/>
      <c r="BA1227" s="202"/>
      <c r="BB1227" s="202"/>
      <c r="BC1227" s="202"/>
    </row>
    <row r="1228" spans="18:55" ht="14.25" customHeight="1">
      <c r="R1228" s="202"/>
      <c r="S1228" s="202"/>
      <c r="T1228" s="202"/>
      <c r="U1228" s="202"/>
      <c r="V1228" s="202"/>
      <c r="W1228" s="202"/>
      <c r="X1228" s="202"/>
      <c r="Y1228" s="202"/>
      <c r="Z1228" s="202"/>
      <c r="AA1228" s="202"/>
      <c r="AB1228" s="202"/>
      <c r="AC1228" s="202"/>
      <c r="AD1228" s="202"/>
      <c r="AE1228" s="202"/>
      <c r="AF1228" s="202"/>
      <c r="AG1228" s="202"/>
      <c r="AH1228" s="202"/>
      <c r="AI1228" s="202"/>
      <c r="AJ1228" s="202"/>
      <c r="AK1228" s="202"/>
      <c r="AL1228" s="202"/>
      <c r="AM1228" s="202"/>
      <c r="AN1228" s="202"/>
      <c r="AO1228" s="202"/>
      <c r="AP1228" s="202"/>
      <c r="AQ1228" s="202"/>
      <c r="AR1228" s="202"/>
      <c r="AS1228" s="202"/>
      <c r="AT1228" s="202"/>
      <c r="AU1228" s="202"/>
      <c r="AV1228" s="202"/>
      <c r="AW1228" s="202"/>
      <c r="AX1228" s="202"/>
      <c r="AY1228" s="202"/>
      <c r="AZ1228" s="202"/>
      <c r="BA1228" s="202"/>
      <c r="BB1228" s="202"/>
      <c r="BC1228" s="202"/>
    </row>
    <row r="1229" spans="18:55" ht="14.25" customHeight="1">
      <c r="R1229" s="202"/>
      <c r="S1229" s="202"/>
      <c r="T1229" s="202"/>
      <c r="U1229" s="202"/>
      <c r="V1229" s="202"/>
      <c r="W1229" s="202"/>
      <c r="X1229" s="202"/>
      <c r="Y1229" s="202"/>
      <c r="Z1229" s="202"/>
      <c r="AA1229" s="202"/>
      <c r="AB1229" s="202"/>
      <c r="AC1229" s="202"/>
      <c r="AD1229" s="202"/>
      <c r="AE1229" s="202"/>
      <c r="AF1229" s="202"/>
      <c r="AG1229" s="202"/>
      <c r="AH1229" s="202"/>
      <c r="AI1229" s="202"/>
      <c r="AJ1229" s="202"/>
      <c r="AK1229" s="202"/>
      <c r="AL1229" s="202"/>
      <c r="AM1229" s="202"/>
      <c r="AN1229" s="202"/>
      <c r="AO1229" s="202"/>
      <c r="AP1229" s="202"/>
      <c r="AQ1229" s="202"/>
      <c r="AR1229" s="202"/>
      <c r="AS1229" s="202"/>
      <c r="AT1229" s="202"/>
      <c r="AU1229" s="202"/>
      <c r="AV1229" s="202"/>
      <c r="AW1229" s="202"/>
      <c r="AX1229" s="202"/>
      <c r="AY1229" s="202"/>
      <c r="AZ1229" s="202"/>
      <c r="BA1229" s="202"/>
      <c r="BB1229" s="202"/>
      <c r="BC1229" s="202"/>
    </row>
    <row r="1230" spans="18:55" ht="14.25" customHeight="1">
      <c r="R1230" s="202"/>
      <c r="S1230" s="202"/>
      <c r="T1230" s="202"/>
      <c r="U1230" s="202"/>
      <c r="V1230" s="202"/>
      <c r="W1230" s="202"/>
      <c r="X1230" s="202"/>
      <c r="Y1230" s="202"/>
      <c r="Z1230" s="202"/>
      <c r="AA1230" s="202"/>
      <c r="AB1230" s="202"/>
      <c r="AC1230" s="202"/>
      <c r="AD1230" s="202"/>
      <c r="AE1230" s="202"/>
      <c r="AF1230" s="202"/>
      <c r="AG1230" s="202"/>
      <c r="AH1230" s="202"/>
      <c r="AI1230" s="202"/>
      <c r="AJ1230" s="202"/>
      <c r="AK1230" s="202"/>
      <c r="AL1230" s="202"/>
      <c r="AM1230" s="202"/>
      <c r="AN1230" s="202"/>
      <c r="AO1230" s="202"/>
      <c r="AP1230" s="202"/>
      <c r="AQ1230" s="202"/>
      <c r="AR1230" s="202"/>
      <c r="AS1230" s="202"/>
      <c r="AT1230" s="202"/>
      <c r="AU1230" s="202"/>
      <c r="AV1230" s="202"/>
      <c r="AW1230" s="202"/>
      <c r="AX1230" s="202"/>
      <c r="AY1230" s="202"/>
      <c r="AZ1230" s="202"/>
      <c r="BA1230" s="202"/>
      <c r="BB1230" s="202"/>
      <c r="BC1230" s="202"/>
    </row>
    <row r="1231" spans="18:55" ht="14.25" customHeight="1">
      <c r="R1231" s="202"/>
      <c r="S1231" s="202"/>
      <c r="T1231" s="202"/>
      <c r="U1231" s="202"/>
      <c r="V1231" s="202"/>
      <c r="W1231" s="202"/>
      <c r="X1231" s="202"/>
      <c r="Y1231" s="202"/>
      <c r="Z1231" s="202"/>
      <c r="AA1231" s="202"/>
      <c r="AB1231" s="202"/>
      <c r="AC1231" s="202"/>
      <c r="AD1231" s="202"/>
      <c r="AE1231" s="202"/>
      <c r="AF1231" s="202"/>
      <c r="AG1231" s="202"/>
      <c r="AH1231" s="202"/>
      <c r="AI1231" s="202"/>
      <c r="AJ1231" s="202"/>
      <c r="AK1231" s="202"/>
      <c r="AL1231" s="202"/>
      <c r="AM1231" s="202"/>
      <c r="AN1231" s="202"/>
      <c r="AO1231" s="202"/>
      <c r="AP1231" s="202"/>
      <c r="AQ1231" s="202"/>
      <c r="AR1231" s="202"/>
      <c r="AS1231" s="202"/>
      <c r="AT1231" s="202"/>
      <c r="AU1231" s="202"/>
      <c r="AV1231" s="202"/>
      <c r="AW1231" s="202"/>
      <c r="AX1231" s="202"/>
      <c r="AY1231" s="202"/>
      <c r="AZ1231" s="202"/>
      <c r="BA1231" s="202"/>
      <c r="BB1231" s="202"/>
      <c r="BC1231" s="202"/>
    </row>
    <row r="1232" spans="18:55" ht="14.25" customHeight="1">
      <c r="R1232" s="202"/>
      <c r="S1232" s="202"/>
      <c r="T1232" s="202"/>
      <c r="U1232" s="202"/>
      <c r="V1232" s="202"/>
      <c r="W1232" s="202"/>
      <c r="X1232" s="202"/>
      <c r="Y1232" s="202"/>
      <c r="Z1232" s="202"/>
      <c r="AA1232" s="202"/>
      <c r="AB1232" s="202"/>
      <c r="AC1232" s="202"/>
      <c r="AD1232" s="202"/>
      <c r="AE1232" s="202"/>
      <c r="AF1232" s="202"/>
      <c r="AG1232" s="202"/>
      <c r="AH1232" s="202"/>
      <c r="AI1232" s="202"/>
      <c r="AJ1232" s="202"/>
      <c r="AK1232" s="202"/>
      <c r="AL1232" s="202"/>
      <c r="AM1232" s="202"/>
      <c r="AN1232" s="202"/>
      <c r="AO1232" s="202"/>
      <c r="AP1232" s="202"/>
      <c r="AQ1232" s="202"/>
      <c r="AR1232" s="202"/>
      <c r="AS1232" s="202"/>
      <c r="AT1232" s="202"/>
      <c r="AU1232" s="202"/>
      <c r="AV1232" s="202"/>
      <c r="AW1232" s="202"/>
      <c r="AX1232" s="202"/>
      <c r="AY1232" s="202"/>
      <c r="AZ1232" s="202"/>
      <c r="BA1232" s="202"/>
      <c r="BB1232" s="202"/>
      <c r="BC1232" s="202"/>
    </row>
    <row r="1233" spans="18:55" ht="14.25" customHeight="1">
      <c r="R1233" s="202"/>
      <c r="S1233" s="202"/>
      <c r="T1233" s="202"/>
      <c r="U1233" s="202"/>
      <c r="V1233" s="202"/>
      <c r="W1233" s="202"/>
      <c r="X1233" s="202"/>
      <c r="Y1233" s="202"/>
      <c r="Z1233" s="202"/>
      <c r="AA1233" s="202"/>
      <c r="AB1233" s="202"/>
      <c r="AC1233" s="202"/>
      <c r="AD1233" s="202"/>
      <c r="AE1233" s="202"/>
      <c r="AF1233" s="202"/>
      <c r="AG1233" s="202"/>
      <c r="AH1233" s="202"/>
      <c r="AI1233" s="202"/>
      <c r="AJ1233" s="202"/>
      <c r="AK1233" s="202"/>
      <c r="AL1233" s="202"/>
      <c r="AM1233" s="202"/>
      <c r="AN1233" s="202"/>
      <c r="AO1233" s="202"/>
      <c r="AP1233" s="202"/>
      <c r="AQ1233" s="202"/>
      <c r="AR1233" s="202"/>
      <c r="AS1233" s="202"/>
      <c r="AT1233" s="202"/>
      <c r="AU1233" s="202"/>
      <c r="AV1233" s="202"/>
      <c r="AW1233" s="202"/>
      <c r="AX1233" s="202"/>
      <c r="AY1233" s="202"/>
      <c r="AZ1233" s="202"/>
      <c r="BA1233" s="202"/>
      <c r="BB1233" s="202"/>
      <c r="BC1233" s="202"/>
    </row>
    <row r="1234" spans="18:55" ht="14.25" customHeight="1">
      <c r="R1234" s="202"/>
      <c r="S1234" s="202"/>
      <c r="T1234" s="202"/>
      <c r="U1234" s="202"/>
      <c r="V1234" s="202"/>
      <c r="W1234" s="202"/>
      <c r="X1234" s="202"/>
      <c r="Y1234" s="202"/>
      <c r="Z1234" s="202"/>
      <c r="AA1234" s="202"/>
      <c r="AB1234" s="202"/>
      <c r="AC1234" s="202"/>
      <c r="AD1234" s="202"/>
      <c r="AE1234" s="202"/>
      <c r="AF1234" s="202"/>
      <c r="AG1234" s="202"/>
      <c r="AH1234" s="202"/>
      <c r="AI1234" s="202"/>
      <c r="AJ1234" s="202"/>
      <c r="AK1234" s="202"/>
      <c r="AL1234" s="202"/>
      <c r="AM1234" s="202"/>
      <c r="AN1234" s="202"/>
      <c r="AO1234" s="202"/>
      <c r="AP1234" s="202"/>
      <c r="AQ1234" s="202"/>
      <c r="AR1234" s="202"/>
      <c r="AS1234" s="202"/>
      <c r="AT1234" s="202"/>
      <c r="AU1234" s="202"/>
      <c r="AV1234" s="202"/>
      <c r="AW1234" s="202"/>
      <c r="AX1234" s="202"/>
      <c r="AY1234" s="202"/>
      <c r="AZ1234" s="202"/>
      <c r="BA1234" s="202"/>
      <c r="BB1234" s="202"/>
      <c r="BC1234" s="202"/>
    </row>
    <row r="1235" spans="18:55" ht="14.25" customHeight="1">
      <c r="R1235" s="202"/>
      <c r="S1235" s="202"/>
      <c r="T1235" s="202"/>
      <c r="U1235" s="202"/>
      <c r="V1235" s="202"/>
      <c r="W1235" s="202"/>
      <c r="X1235" s="202"/>
      <c r="Y1235" s="202"/>
      <c r="Z1235" s="202"/>
      <c r="AA1235" s="202"/>
      <c r="AB1235" s="202"/>
      <c r="AC1235" s="202"/>
      <c r="AD1235" s="202"/>
      <c r="AE1235" s="202"/>
      <c r="AF1235" s="202"/>
      <c r="AG1235" s="202"/>
      <c r="AH1235" s="202"/>
      <c r="AI1235" s="202"/>
      <c r="AJ1235" s="202"/>
      <c r="AK1235" s="202"/>
      <c r="AL1235" s="202"/>
      <c r="AM1235" s="202"/>
      <c r="AN1235" s="202"/>
      <c r="AO1235" s="202"/>
      <c r="AP1235" s="202"/>
      <c r="AQ1235" s="202"/>
      <c r="AR1235" s="202"/>
      <c r="AS1235" s="202"/>
      <c r="AT1235" s="202"/>
      <c r="AU1235" s="202"/>
      <c r="AV1235" s="202"/>
      <c r="AW1235" s="202"/>
      <c r="AX1235" s="202"/>
      <c r="AY1235" s="202"/>
      <c r="AZ1235" s="202"/>
      <c r="BA1235" s="202"/>
      <c r="BB1235" s="202"/>
      <c r="BC1235" s="202"/>
    </row>
    <row r="1236" spans="18:55" ht="14.25" customHeight="1">
      <c r="R1236" s="202"/>
      <c r="S1236" s="202"/>
      <c r="T1236" s="202"/>
      <c r="U1236" s="202"/>
      <c r="V1236" s="202"/>
      <c r="W1236" s="202"/>
      <c r="X1236" s="202"/>
      <c r="Y1236" s="202"/>
      <c r="Z1236" s="202"/>
      <c r="AA1236" s="202"/>
      <c r="AB1236" s="202"/>
      <c r="AC1236" s="202"/>
      <c r="AD1236" s="202"/>
      <c r="AE1236" s="202"/>
      <c r="AF1236" s="202"/>
      <c r="AG1236" s="202"/>
      <c r="AH1236" s="202"/>
      <c r="AI1236" s="202"/>
      <c r="AJ1236" s="202"/>
      <c r="AK1236" s="202"/>
      <c r="AL1236" s="202"/>
      <c r="AM1236" s="202"/>
      <c r="AN1236" s="202"/>
      <c r="AO1236" s="202"/>
      <c r="AP1236" s="202"/>
      <c r="AQ1236" s="202"/>
      <c r="AR1236" s="202"/>
      <c r="AS1236" s="202"/>
      <c r="AT1236" s="202"/>
      <c r="AU1236" s="202"/>
      <c r="AV1236" s="202"/>
      <c r="AW1236" s="202"/>
      <c r="AX1236" s="202"/>
      <c r="AY1236" s="202"/>
      <c r="AZ1236" s="202"/>
      <c r="BA1236" s="202"/>
      <c r="BB1236" s="202"/>
      <c r="BC1236" s="202"/>
    </row>
    <row r="1237" spans="18:55" ht="14.25" customHeight="1">
      <c r="R1237" s="202"/>
      <c r="S1237" s="202"/>
      <c r="T1237" s="202"/>
      <c r="U1237" s="202"/>
      <c r="V1237" s="202"/>
      <c r="W1237" s="202"/>
      <c r="X1237" s="202"/>
      <c r="Y1237" s="202"/>
      <c r="Z1237" s="202"/>
      <c r="AA1237" s="202"/>
      <c r="AB1237" s="202"/>
      <c r="AC1237" s="202"/>
      <c r="AD1237" s="202"/>
      <c r="AE1237" s="202"/>
      <c r="AF1237" s="202"/>
      <c r="AG1237" s="202"/>
      <c r="AH1237" s="202"/>
      <c r="AI1237" s="202"/>
      <c r="AJ1237" s="202"/>
      <c r="AK1237" s="202"/>
      <c r="AL1237" s="202"/>
      <c r="AM1237" s="202"/>
      <c r="AN1237" s="202"/>
      <c r="AO1237" s="202"/>
      <c r="AP1237" s="202"/>
      <c r="AQ1237" s="202"/>
      <c r="AR1237" s="202"/>
      <c r="AS1237" s="202"/>
      <c r="AT1237" s="202"/>
      <c r="AU1237" s="202"/>
      <c r="AV1237" s="202"/>
      <c r="AW1237" s="202"/>
      <c r="AX1237" s="202"/>
      <c r="AY1237" s="202"/>
      <c r="AZ1237" s="202"/>
      <c r="BA1237" s="202"/>
      <c r="BB1237" s="202"/>
      <c r="BC1237" s="202"/>
    </row>
    <row r="1238" spans="18:55" ht="14.25" customHeight="1">
      <c r="R1238" s="202"/>
      <c r="S1238" s="202"/>
      <c r="T1238" s="202"/>
      <c r="U1238" s="202"/>
      <c r="V1238" s="202"/>
      <c r="W1238" s="202"/>
      <c r="X1238" s="202"/>
      <c r="Y1238" s="202"/>
      <c r="Z1238" s="202"/>
      <c r="AA1238" s="202"/>
      <c r="AB1238" s="202"/>
      <c r="AC1238" s="202"/>
      <c r="AD1238" s="202"/>
      <c r="AE1238" s="202"/>
      <c r="AF1238" s="202"/>
      <c r="AG1238" s="202"/>
      <c r="AH1238" s="202"/>
      <c r="AI1238" s="202"/>
      <c r="AJ1238" s="202"/>
      <c r="AK1238" s="202"/>
      <c r="AL1238" s="202"/>
      <c r="AM1238" s="202"/>
      <c r="AN1238" s="202"/>
      <c r="AO1238" s="202"/>
      <c r="AP1238" s="202"/>
      <c r="AQ1238" s="202"/>
      <c r="AR1238" s="202"/>
      <c r="AS1238" s="202"/>
      <c r="AT1238" s="202"/>
      <c r="AU1238" s="202"/>
      <c r="AV1238" s="202"/>
      <c r="AW1238" s="202"/>
      <c r="AX1238" s="202"/>
      <c r="AY1238" s="202"/>
      <c r="AZ1238" s="202"/>
      <c r="BA1238" s="202"/>
      <c r="BB1238" s="202"/>
      <c r="BC1238" s="202"/>
    </row>
    <row r="1239" spans="18:55" ht="14.25" customHeight="1">
      <c r="R1239" s="202"/>
      <c r="S1239" s="202"/>
      <c r="T1239" s="202"/>
      <c r="U1239" s="202"/>
      <c r="V1239" s="202"/>
      <c r="W1239" s="202"/>
      <c r="X1239" s="202"/>
      <c r="Y1239" s="202"/>
      <c r="Z1239" s="202"/>
      <c r="AA1239" s="202"/>
      <c r="AB1239" s="202"/>
      <c r="AC1239" s="202"/>
      <c r="AD1239" s="202"/>
      <c r="AE1239" s="202"/>
      <c r="AF1239" s="202"/>
      <c r="AG1239" s="202"/>
      <c r="AH1239" s="202"/>
      <c r="AI1239" s="202"/>
      <c r="AJ1239" s="202"/>
      <c r="AK1239" s="202"/>
      <c r="AL1239" s="202"/>
      <c r="AM1239" s="202"/>
      <c r="AN1239" s="202"/>
      <c r="AO1239" s="202"/>
      <c r="AP1239" s="202"/>
      <c r="AQ1239" s="202"/>
      <c r="AR1239" s="202"/>
      <c r="AS1239" s="202"/>
      <c r="AT1239" s="202"/>
      <c r="AU1239" s="202"/>
      <c r="AV1239" s="202"/>
      <c r="AW1239" s="202"/>
      <c r="AX1239" s="202"/>
      <c r="AY1239" s="202"/>
      <c r="AZ1239" s="202"/>
      <c r="BA1239" s="202"/>
      <c r="BB1239" s="202"/>
      <c r="BC1239" s="202"/>
    </row>
    <row r="1240" spans="18:55" ht="14.25" customHeight="1">
      <c r="R1240" s="202"/>
      <c r="S1240" s="202"/>
      <c r="T1240" s="202"/>
      <c r="U1240" s="202"/>
      <c r="V1240" s="202"/>
      <c r="W1240" s="202"/>
      <c r="X1240" s="202"/>
      <c r="Y1240" s="202"/>
      <c r="Z1240" s="202"/>
      <c r="AA1240" s="202"/>
      <c r="AB1240" s="202"/>
      <c r="AC1240" s="202"/>
      <c r="AD1240" s="202"/>
      <c r="AE1240" s="202"/>
      <c r="AF1240" s="202"/>
      <c r="AG1240" s="202"/>
      <c r="AH1240" s="202"/>
      <c r="AI1240" s="202"/>
      <c r="AJ1240" s="202"/>
      <c r="AK1240" s="202"/>
      <c r="AL1240" s="202"/>
      <c r="AM1240" s="202"/>
      <c r="AN1240" s="202"/>
      <c r="AO1240" s="202"/>
      <c r="AP1240" s="202"/>
      <c r="AQ1240" s="202"/>
      <c r="AR1240" s="202"/>
      <c r="AS1240" s="202"/>
      <c r="AT1240" s="202"/>
      <c r="AU1240" s="202"/>
      <c r="AV1240" s="202"/>
      <c r="AW1240" s="202"/>
      <c r="AX1240" s="202"/>
      <c r="AY1240" s="202"/>
      <c r="AZ1240" s="202"/>
      <c r="BA1240" s="202"/>
      <c r="BB1240" s="202"/>
      <c r="BC1240" s="202"/>
    </row>
    <row r="1241" spans="18:55" ht="14.25" customHeight="1">
      <c r="R1241" s="202"/>
      <c r="S1241" s="202"/>
      <c r="T1241" s="202"/>
      <c r="U1241" s="202"/>
      <c r="V1241" s="202"/>
      <c r="W1241" s="202"/>
      <c r="X1241" s="202"/>
      <c r="Y1241" s="202"/>
      <c r="Z1241" s="202"/>
      <c r="AA1241" s="202"/>
      <c r="AB1241" s="202"/>
      <c r="AC1241" s="202"/>
      <c r="AD1241" s="202"/>
      <c r="AE1241" s="202"/>
      <c r="AF1241" s="202"/>
      <c r="AG1241" s="202"/>
      <c r="AH1241" s="202"/>
      <c r="AI1241" s="202"/>
      <c r="AJ1241" s="202"/>
      <c r="AK1241" s="202"/>
      <c r="AL1241" s="202"/>
      <c r="AM1241" s="202"/>
      <c r="AN1241" s="202"/>
      <c r="AO1241" s="202"/>
      <c r="AP1241" s="202"/>
      <c r="AQ1241" s="202"/>
      <c r="AR1241" s="202"/>
      <c r="AS1241" s="202"/>
      <c r="AT1241" s="202"/>
      <c r="AU1241" s="202"/>
      <c r="AV1241" s="202"/>
      <c r="AW1241" s="202"/>
      <c r="AX1241" s="202"/>
      <c r="AY1241" s="202"/>
      <c r="AZ1241" s="202"/>
      <c r="BA1241" s="202"/>
      <c r="BB1241" s="202"/>
      <c r="BC1241" s="202"/>
    </row>
    <row r="1242" spans="18:55" ht="14.25" customHeight="1">
      <c r="R1242" s="202"/>
      <c r="S1242" s="202"/>
      <c r="T1242" s="202"/>
      <c r="U1242" s="202"/>
      <c r="V1242" s="202"/>
      <c r="W1242" s="202"/>
      <c r="X1242" s="202"/>
      <c r="Y1242" s="202"/>
      <c r="Z1242" s="202"/>
      <c r="AA1242" s="202"/>
      <c r="AB1242" s="202"/>
      <c r="AC1242" s="202"/>
      <c r="AD1242" s="202"/>
      <c r="AE1242" s="202"/>
      <c r="AF1242" s="202"/>
      <c r="AG1242" s="202"/>
      <c r="AH1242" s="202"/>
      <c r="AI1242" s="202"/>
      <c r="AJ1242" s="202"/>
      <c r="AK1242" s="202"/>
      <c r="AL1242" s="202"/>
      <c r="AM1242" s="202"/>
      <c r="AN1242" s="202"/>
      <c r="AO1242" s="202"/>
      <c r="AP1242" s="202"/>
      <c r="AQ1242" s="202"/>
      <c r="AR1242" s="202"/>
      <c r="AS1242" s="202"/>
      <c r="AT1242" s="202"/>
      <c r="AU1242" s="202"/>
      <c r="AV1242" s="202"/>
      <c r="AW1242" s="202"/>
      <c r="AX1242" s="202"/>
      <c r="AY1242" s="202"/>
      <c r="AZ1242" s="202"/>
      <c r="BA1242" s="202"/>
      <c r="BB1242" s="202"/>
      <c r="BC1242" s="202"/>
    </row>
    <row r="1243" spans="18:55" ht="14.25" customHeight="1">
      <c r="R1243" s="202"/>
      <c r="S1243" s="202"/>
      <c r="T1243" s="202"/>
      <c r="U1243" s="202"/>
      <c r="V1243" s="202"/>
      <c r="W1243" s="202"/>
      <c r="X1243" s="202"/>
      <c r="Y1243" s="202"/>
      <c r="Z1243" s="202"/>
      <c r="AA1243" s="202"/>
      <c r="AB1243" s="202"/>
      <c r="AC1243" s="202"/>
      <c r="AD1243" s="202"/>
      <c r="AE1243" s="202"/>
      <c r="AF1243" s="202"/>
      <c r="AG1243" s="202"/>
      <c r="AH1243" s="202"/>
      <c r="AI1243" s="202"/>
      <c r="AJ1243" s="202"/>
      <c r="AK1243" s="202"/>
      <c r="AL1243" s="202"/>
      <c r="AM1243" s="202"/>
      <c r="AN1243" s="202"/>
      <c r="AO1243" s="202"/>
      <c r="AP1243" s="202"/>
      <c r="AQ1243" s="202"/>
      <c r="AR1243" s="202"/>
      <c r="AS1243" s="202"/>
      <c r="AT1243" s="202"/>
      <c r="AU1243" s="202"/>
      <c r="AV1243" s="202"/>
      <c r="AW1243" s="202"/>
      <c r="AX1243" s="202"/>
      <c r="AY1243" s="202"/>
      <c r="AZ1243" s="202"/>
      <c r="BA1243" s="202"/>
      <c r="BB1243" s="202"/>
      <c r="BC1243" s="202"/>
    </row>
    <row r="1244" spans="18:55" ht="14.25" customHeight="1">
      <c r="R1244" s="202"/>
      <c r="S1244" s="202"/>
      <c r="T1244" s="202"/>
      <c r="U1244" s="202"/>
      <c r="V1244" s="202"/>
      <c r="W1244" s="202"/>
      <c r="X1244" s="202"/>
      <c r="Y1244" s="202"/>
      <c r="Z1244" s="202"/>
      <c r="AA1244" s="202"/>
      <c r="AB1244" s="202"/>
      <c r="AC1244" s="202"/>
      <c r="AD1244" s="202"/>
      <c r="AE1244" s="202"/>
      <c r="AF1244" s="202"/>
      <c r="AG1244" s="202"/>
      <c r="AH1244" s="202"/>
      <c r="AI1244" s="202"/>
      <c r="AJ1244" s="202"/>
      <c r="AK1244" s="202"/>
      <c r="AL1244" s="202"/>
      <c r="AM1244" s="202"/>
      <c r="AN1244" s="202"/>
      <c r="AO1244" s="202"/>
      <c r="AP1244" s="202"/>
      <c r="AQ1244" s="202"/>
      <c r="AR1244" s="202"/>
      <c r="AS1244" s="202"/>
      <c r="AT1244" s="202"/>
      <c r="AU1244" s="202"/>
      <c r="AV1244" s="202"/>
      <c r="AW1244" s="202"/>
      <c r="AX1244" s="202"/>
      <c r="AY1244" s="202"/>
      <c r="AZ1244" s="202"/>
      <c r="BA1244" s="202"/>
      <c r="BB1244" s="202"/>
      <c r="BC1244" s="202"/>
    </row>
    <row r="1245" spans="18:55" ht="14.25" customHeight="1">
      <c r="R1245" s="202"/>
      <c r="S1245" s="202"/>
      <c r="T1245" s="202"/>
      <c r="U1245" s="202"/>
      <c r="V1245" s="202"/>
      <c r="W1245" s="202"/>
      <c r="X1245" s="202"/>
      <c r="Y1245" s="202"/>
      <c r="Z1245" s="202"/>
      <c r="AA1245" s="202"/>
      <c r="AB1245" s="202"/>
      <c r="AC1245" s="202"/>
      <c r="AD1245" s="202"/>
      <c r="AE1245" s="202"/>
      <c r="AF1245" s="202"/>
      <c r="AG1245" s="202"/>
      <c r="AH1245" s="202"/>
      <c r="AI1245" s="202"/>
      <c r="AJ1245" s="202"/>
      <c r="AK1245" s="202"/>
      <c r="AL1245" s="202"/>
      <c r="AM1245" s="202"/>
      <c r="AN1245" s="202"/>
      <c r="AO1245" s="202"/>
      <c r="AP1245" s="202"/>
      <c r="AQ1245" s="202"/>
      <c r="AR1245" s="202"/>
      <c r="AS1245" s="202"/>
      <c r="AT1245" s="202"/>
      <c r="AU1245" s="202"/>
      <c r="AV1245" s="202"/>
      <c r="AW1245" s="202"/>
      <c r="AX1245" s="202"/>
      <c r="AY1245" s="202"/>
      <c r="AZ1245" s="202"/>
      <c r="BA1245" s="202"/>
      <c r="BB1245" s="202"/>
      <c r="BC1245" s="202"/>
    </row>
    <row r="1246" spans="18:55" ht="14.25" customHeight="1">
      <c r="R1246" s="202"/>
      <c r="S1246" s="202"/>
      <c r="T1246" s="202"/>
      <c r="U1246" s="202"/>
      <c r="V1246" s="202"/>
      <c r="W1246" s="202"/>
      <c r="X1246" s="202"/>
      <c r="Y1246" s="202"/>
      <c r="Z1246" s="202"/>
      <c r="AA1246" s="202"/>
      <c r="AB1246" s="202"/>
      <c r="AC1246" s="202"/>
      <c r="AD1246" s="202"/>
      <c r="AE1246" s="202"/>
      <c r="AF1246" s="202"/>
      <c r="AG1246" s="202"/>
      <c r="AH1246" s="202"/>
      <c r="AI1246" s="202"/>
      <c r="AJ1246" s="202"/>
      <c r="AK1246" s="202"/>
      <c r="AL1246" s="202"/>
      <c r="AM1246" s="202"/>
      <c r="AN1246" s="202"/>
      <c r="AO1246" s="202"/>
      <c r="AP1246" s="202"/>
      <c r="AQ1246" s="202"/>
      <c r="AR1246" s="202"/>
      <c r="AS1246" s="202"/>
      <c r="AT1246" s="202"/>
      <c r="AU1246" s="202"/>
      <c r="AV1246" s="202"/>
      <c r="AW1246" s="202"/>
      <c r="AX1246" s="202"/>
      <c r="AY1246" s="202"/>
      <c r="AZ1246" s="202"/>
      <c r="BA1246" s="202"/>
      <c r="BB1246" s="202"/>
      <c r="BC1246" s="202"/>
    </row>
    <row r="1247" spans="18:55" ht="14.25" customHeight="1">
      <c r="R1247" s="202"/>
      <c r="S1247" s="202"/>
      <c r="T1247" s="202"/>
      <c r="U1247" s="202"/>
      <c r="V1247" s="202"/>
      <c r="W1247" s="202"/>
      <c r="X1247" s="202"/>
      <c r="Y1247" s="202"/>
      <c r="Z1247" s="202"/>
      <c r="AA1247" s="202"/>
      <c r="AB1247" s="202"/>
      <c r="AC1247" s="202"/>
      <c r="AD1247" s="202"/>
      <c r="AE1247" s="202"/>
      <c r="AF1247" s="202"/>
      <c r="AG1247" s="202"/>
      <c r="AH1247" s="202"/>
      <c r="AI1247" s="202"/>
      <c r="AJ1247" s="202"/>
      <c r="AK1247" s="202"/>
      <c r="AL1247" s="202"/>
      <c r="AM1247" s="202"/>
      <c r="AN1247" s="202"/>
      <c r="AO1247" s="202"/>
      <c r="AP1247" s="202"/>
      <c r="AQ1247" s="202"/>
      <c r="AR1247" s="202"/>
      <c r="AS1247" s="202"/>
      <c r="AT1247" s="202"/>
      <c r="AU1247" s="202"/>
      <c r="AV1247" s="202"/>
      <c r="AW1247" s="202"/>
      <c r="AX1247" s="202"/>
      <c r="AY1247" s="202"/>
      <c r="AZ1247" s="202"/>
      <c r="BA1247" s="202"/>
      <c r="BB1247" s="202"/>
      <c r="BC1247" s="202"/>
    </row>
    <row r="1248" spans="18:55" ht="14.25" customHeight="1">
      <c r="R1248" s="202"/>
      <c r="S1248" s="202"/>
      <c r="T1248" s="202"/>
      <c r="U1248" s="202"/>
      <c r="V1248" s="202"/>
      <c r="W1248" s="202"/>
      <c r="X1248" s="202"/>
      <c r="Y1248" s="202"/>
      <c r="Z1248" s="202"/>
      <c r="AA1248" s="202"/>
      <c r="AB1248" s="202"/>
      <c r="AC1248" s="202"/>
      <c r="AD1248" s="202"/>
      <c r="AE1248" s="202"/>
      <c r="AF1248" s="202"/>
      <c r="AG1248" s="202"/>
      <c r="AH1248" s="202"/>
      <c r="AI1248" s="202"/>
      <c r="AJ1248" s="202"/>
      <c r="AK1248" s="202"/>
      <c r="AL1248" s="202"/>
      <c r="AM1248" s="202"/>
      <c r="AN1248" s="202"/>
      <c r="AO1248" s="202"/>
      <c r="AP1248" s="202"/>
      <c r="AQ1248" s="202"/>
      <c r="AR1248" s="202"/>
      <c r="AS1248" s="202"/>
      <c r="AT1248" s="202"/>
      <c r="AU1248" s="202"/>
      <c r="AV1248" s="202"/>
      <c r="AW1248" s="202"/>
      <c r="AX1248" s="202"/>
      <c r="AY1248" s="202"/>
      <c r="AZ1248" s="202"/>
      <c r="BA1248" s="202"/>
      <c r="BB1248" s="202"/>
      <c r="BC1248" s="202"/>
    </row>
    <row r="1249" spans="18:55" ht="14.25" customHeight="1">
      <c r="R1249" s="202"/>
      <c r="S1249" s="202"/>
      <c r="T1249" s="202"/>
      <c r="U1249" s="202"/>
      <c r="V1249" s="202"/>
      <c r="W1249" s="202"/>
      <c r="X1249" s="202"/>
      <c r="Y1249" s="202"/>
      <c r="Z1249" s="202"/>
      <c r="AA1249" s="202"/>
      <c r="AB1249" s="202"/>
      <c r="AC1249" s="202"/>
      <c r="AD1249" s="202"/>
      <c r="AE1249" s="202"/>
      <c r="AF1249" s="202"/>
      <c r="AG1249" s="202"/>
      <c r="AH1249" s="202"/>
      <c r="AI1249" s="202"/>
      <c r="AJ1249" s="202"/>
      <c r="AK1249" s="202"/>
      <c r="AL1249" s="202"/>
      <c r="AM1249" s="202"/>
      <c r="AN1249" s="202"/>
      <c r="AO1249" s="202"/>
      <c r="AP1249" s="202"/>
      <c r="AQ1249" s="202"/>
      <c r="AR1249" s="202"/>
      <c r="AS1249" s="202"/>
      <c r="AT1249" s="202"/>
      <c r="AU1249" s="202"/>
      <c r="AV1249" s="202"/>
      <c r="AW1249" s="202"/>
      <c r="AX1249" s="202"/>
      <c r="AY1249" s="202"/>
      <c r="AZ1249" s="202"/>
      <c r="BA1249" s="202"/>
      <c r="BB1249" s="202"/>
      <c r="BC1249" s="202"/>
    </row>
    <row r="1250" spans="18:55" ht="14.25" customHeight="1">
      <c r="R1250" s="202"/>
      <c r="S1250" s="202"/>
      <c r="T1250" s="202"/>
      <c r="U1250" s="202"/>
      <c r="V1250" s="202"/>
      <c r="W1250" s="202"/>
      <c r="X1250" s="202"/>
      <c r="Y1250" s="202"/>
      <c r="Z1250" s="202"/>
      <c r="AA1250" s="202"/>
      <c r="AB1250" s="202"/>
      <c r="AC1250" s="202"/>
      <c r="AD1250" s="202"/>
      <c r="AE1250" s="202"/>
      <c r="AF1250" s="202"/>
      <c r="AG1250" s="202"/>
      <c r="AH1250" s="202"/>
      <c r="AI1250" s="202"/>
      <c r="AJ1250" s="202"/>
      <c r="AK1250" s="202"/>
      <c r="AL1250" s="202"/>
      <c r="AM1250" s="202"/>
      <c r="AN1250" s="202"/>
      <c r="AO1250" s="202"/>
      <c r="AP1250" s="202"/>
      <c r="AQ1250" s="202"/>
      <c r="AR1250" s="202"/>
      <c r="AS1250" s="202"/>
      <c r="AT1250" s="202"/>
      <c r="AU1250" s="202"/>
      <c r="AV1250" s="202"/>
      <c r="AW1250" s="202"/>
      <c r="AX1250" s="202"/>
      <c r="AY1250" s="202"/>
      <c r="AZ1250" s="202"/>
      <c r="BA1250" s="202"/>
      <c r="BB1250" s="202"/>
      <c r="BC1250" s="202"/>
    </row>
    <row r="1251" spans="18:55" ht="14.25" customHeight="1">
      <c r="R1251" s="202"/>
      <c r="S1251" s="202"/>
      <c r="T1251" s="202"/>
      <c r="U1251" s="202"/>
      <c r="V1251" s="202"/>
      <c r="W1251" s="202"/>
      <c r="X1251" s="202"/>
      <c r="Y1251" s="202"/>
      <c r="Z1251" s="202"/>
      <c r="AA1251" s="202"/>
      <c r="AB1251" s="202"/>
      <c r="AC1251" s="202"/>
      <c r="AD1251" s="202"/>
      <c r="AE1251" s="202"/>
      <c r="AF1251" s="202"/>
      <c r="AG1251" s="202"/>
      <c r="AH1251" s="202"/>
      <c r="AI1251" s="202"/>
      <c r="AJ1251" s="202"/>
      <c r="AK1251" s="202"/>
      <c r="AL1251" s="202"/>
      <c r="AM1251" s="202"/>
      <c r="AN1251" s="202"/>
      <c r="AO1251" s="202"/>
      <c r="AP1251" s="202"/>
      <c r="AQ1251" s="202"/>
      <c r="AR1251" s="202"/>
      <c r="AS1251" s="202"/>
      <c r="AT1251" s="202"/>
      <c r="AU1251" s="202"/>
      <c r="AV1251" s="202"/>
      <c r="AW1251" s="202"/>
      <c r="AX1251" s="202"/>
      <c r="AY1251" s="202"/>
      <c r="AZ1251" s="202"/>
      <c r="BA1251" s="202"/>
      <c r="BB1251" s="202"/>
      <c r="BC1251" s="202"/>
    </row>
    <row r="1252" spans="18:55" ht="14.25" customHeight="1">
      <c r="R1252" s="202"/>
      <c r="S1252" s="202"/>
      <c r="T1252" s="202"/>
      <c r="U1252" s="202"/>
      <c r="V1252" s="202"/>
      <c r="W1252" s="202"/>
      <c r="X1252" s="202"/>
      <c r="Y1252" s="202"/>
      <c r="Z1252" s="202"/>
      <c r="AA1252" s="202"/>
      <c r="AB1252" s="202"/>
      <c r="AC1252" s="202"/>
      <c r="AD1252" s="202"/>
      <c r="AE1252" s="202"/>
      <c r="AF1252" s="202"/>
      <c r="AG1252" s="202"/>
      <c r="AH1252" s="202"/>
      <c r="AI1252" s="202"/>
      <c r="AJ1252" s="202"/>
      <c r="AK1252" s="202"/>
      <c r="AL1252" s="202"/>
      <c r="AM1252" s="202"/>
      <c r="AN1252" s="202"/>
      <c r="AO1252" s="202"/>
      <c r="AP1252" s="202"/>
      <c r="AQ1252" s="202"/>
      <c r="AR1252" s="202"/>
      <c r="AS1252" s="202"/>
      <c r="AT1252" s="202"/>
      <c r="AU1252" s="202"/>
      <c r="AV1252" s="202"/>
      <c r="AW1252" s="202"/>
      <c r="AX1252" s="202"/>
      <c r="AY1252" s="202"/>
      <c r="AZ1252" s="202"/>
      <c r="BA1252" s="202"/>
      <c r="BB1252" s="202"/>
      <c r="BC1252" s="202"/>
    </row>
    <row r="1253" spans="18:55" ht="14.25" customHeight="1">
      <c r="R1253" s="202"/>
      <c r="S1253" s="202"/>
      <c r="T1253" s="202"/>
      <c r="U1253" s="202"/>
      <c r="V1253" s="202"/>
      <c r="W1253" s="202"/>
      <c r="X1253" s="202"/>
      <c r="Y1253" s="202"/>
      <c r="Z1253" s="202"/>
      <c r="AA1253" s="202"/>
      <c r="AB1253" s="202"/>
      <c r="AC1253" s="202"/>
      <c r="AD1253" s="202"/>
      <c r="AE1253" s="202"/>
      <c r="AF1253" s="202"/>
      <c r="AG1253" s="202"/>
      <c r="AH1253" s="202"/>
      <c r="AI1253" s="202"/>
      <c r="AJ1253" s="202"/>
      <c r="AK1253" s="202"/>
      <c r="AL1253" s="202"/>
      <c r="AM1253" s="202"/>
      <c r="AN1253" s="202"/>
      <c r="AO1253" s="202"/>
      <c r="AP1253" s="202"/>
      <c r="AQ1253" s="202"/>
      <c r="AR1253" s="202"/>
      <c r="AS1253" s="202"/>
      <c r="AT1253" s="202"/>
      <c r="AU1253" s="202"/>
      <c r="AV1253" s="202"/>
      <c r="AW1253" s="202"/>
      <c r="AX1253" s="202"/>
      <c r="AY1253" s="202"/>
      <c r="AZ1253" s="202"/>
      <c r="BA1253" s="202"/>
      <c r="BB1253" s="202"/>
      <c r="BC1253" s="202"/>
    </row>
    <row r="1254" spans="18:55" ht="14.25" customHeight="1">
      <c r="R1254" s="202"/>
      <c r="S1254" s="202"/>
      <c r="T1254" s="202"/>
      <c r="U1254" s="202"/>
      <c r="V1254" s="202"/>
      <c r="W1254" s="202"/>
      <c r="X1254" s="202"/>
      <c r="Y1254" s="202"/>
      <c r="Z1254" s="202"/>
      <c r="AA1254" s="202"/>
      <c r="AB1254" s="202"/>
      <c r="AC1254" s="202"/>
      <c r="AD1254" s="202"/>
      <c r="AE1254" s="202"/>
      <c r="AF1254" s="202"/>
      <c r="AG1254" s="202"/>
      <c r="AH1254" s="202"/>
      <c r="AI1254" s="202"/>
      <c r="AJ1254" s="202"/>
      <c r="AK1254" s="202"/>
      <c r="AL1254" s="202"/>
      <c r="AM1254" s="202"/>
      <c r="AN1254" s="202"/>
      <c r="AO1254" s="202"/>
      <c r="AP1254" s="202"/>
      <c r="AQ1254" s="202"/>
      <c r="AR1254" s="202"/>
      <c r="AS1254" s="202"/>
      <c r="AT1254" s="202"/>
      <c r="AU1254" s="202"/>
      <c r="AV1254" s="202"/>
      <c r="AW1254" s="202"/>
      <c r="AX1254" s="202"/>
      <c r="AY1254" s="202"/>
      <c r="AZ1254" s="202"/>
      <c r="BA1254" s="202"/>
      <c r="BB1254" s="202"/>
      <c r="BC1254" s="202"/>
    </row>
    <row r="1255" spans="18:55" ht="14.25" customHeight="1">
      <c r="R1255" s="202"/>
      <c r="S1255" s="202"/>
      <c r="T1255" s="202"/>
      <c r="U1255" s="202"/>
      <c r="V1255" s="202"/>
      <c r="W1255" s="202"/>
      <c r="X1255" s="202"/>
      <c r="Y1255" s="202"/>
      <c r="Z1255" s="202"/>
      <c r="AA1255" s="202"/>
      <c r="AB1255" s="202"/>
      <c r="AC1255" s="202"/>
      <c r="AD1255" s="202"/>
      <c r="AE1255" s="202"/>
      <c r="AF1255" s="202"/>
      <c r="AG1255" s="202"/>
      <c r="AH1255" s="202"/>
      <c r="AI1255" s="202"/>
      <c r="AJ1255" s="202"/>
      <c r="AK1255" s="202"/>
      <c r="AL1255" s="202"/>
      <c r="AM1255" s="202"/>
      <c r="AN1255" s="202"/>
      <c r="AO1255" s="202"/>
      <c r="AP1255" s="202"/>
      <c r="AQ1255" s="202"/>
      <c r="AR1255" s="202"/>
      <c r="AS1255" s="202"/>
      <c r="AT1255" s="202"/>
      <c r="AU1255" s="202"/>
      <c r="AV1255" s="202"/>
      <c r="AW1255" s="202"/>
      <c r="AX1255" s="202"/>
      <c r="AY1255" s="202"/>
      <c r="AZ1255" s="202"/>
      <c r="BA1255" s="202"/>
      <c r="BB1255" s="202"/>
      <c r="BC1255" s="202"/>
    </row>
    <row r="1256" spans="18:55" ht="14.25" customHeight="1">
      <c r="R1256" s="202"/>
      <c r="S1256" s="202"/>
      <c r="T1256" s="202"/>
      <c r="U1256" s="202"/>
      <c r="V1256" s="202"/>
      <c r="W1256" s="202"/>
      <c r="X1256" s="202"/>
      <c r="Y1256" s="202"/>
      <c r="Z1256" s="202"/>
      <c r="AA1256" s="202"/>
      <c r="AB1256" s="202"/>
      <c r="AC1256" s="202"/>
      <c r="AD1256" s="202"/>
      <c r="AE1256" s="202"/>
      <c r="AF1256" s="202"/>
      <c r="AG1256" s="202"/>
      <c r="AH1256" s="202"/>
      <c r="AI1256" s="202"/>
      <c r="AJ1256" s="202"/>
      <c r="AK1256" s="202"/>
      <c r="AL1256" s="202"/>
      <c r="AM1256" s="202"/>
      <c r="AN1256" s="202"/>
      <c r="AO1256" s="202"/>
      <c r="AP1256" s="202"/>
      <c r="AQ1256" s="202"/>
      <c r="AR1256" s="202"/>
      <c r="AS1256" s="202"/>
      <c r="AT1256" s="202"/>
      <c r="AU1256" s="202"/>
      <c r="AV1256" s="202"/>
      <c r="AW1256" s="202"/>
      <c r="AX1256" s="202"/>
      <c r="AY1256" s="202"/>
      <c r="AZ1256" s="202"/>
      <c r="BA1256" s="202"/>
      <c r="BB1256" s="202"/>
      <c r="BC1256" s="202"/>
    </row>
    <row r="1257" spans="18:55" ht="14.25" customHeight="1">
      <c r="R1257" s="202"/>
      <c r="S1257" s="202"/>
      <c r="T1257" s="202"/>
      <c r="U1257" s="202"/>
      <c r="V1257" s="202"/>
      <c r="W1257" s="202"/>
      <c r="X1257" s="202"/>
      <c r="Y1257" s="202"/>
      <c r="Z1257" s="202"/>
      <c r="AA1257" s="202"/>
      <c r="AB1257" s="202"/>
      <c r="AC1257" s="202"/>
      <c r="AD1257" s="202"/>
      <c r="AE1257" s="202"/>
      <c r="AF1257" s="202"/>
      <c r="AG1257" s="202"/>
      <c r="AH1257" s="202"/>
      <c r="AI1257" s="202"/>
      <c r="AJ1257" s="202"/>
      <c r="AK1257" s="202"/>
      <c r="AL1257" s="202"/>
      <c r="AM1257" s="202"/>
      <c r="AN1257" s="202"/>
      <c r="AO1257" s="202"/>
      <c r="AP1257" s="202"/>
      <c r="AQ1257" s="202"/>
      <c r="AR1257" s="202"/>
      <c r="AS1257" s="202"/>
      <c r="AT1257" s="202"/>
      <c r="AU1257" s="202"/>
      <c r="AV1257" s="202"/>
      <c r="AW1257" s="202"/>
      <c r="AX1257" s="202"/>
      <c r="AY1257" s="202"/>
      <c r="AZ1257" s="202"/>
      <c r="BA1257" s="202"/>
      <c r="BB1257" s="202"/>
      <c r="BC1257" s="202"/>
    </row>
    <row r="1258" spans="18:55" ht="14.25" customHeight="1">
      <c r="R1258" s="202"/>
      <c r="S1258" s="202"/>
      <c r="T1258" s="202"/>
      <c r="U1258" s="202"/>
      <c r="V1258" s="202"/>
      <c r="W1258" s="202"/>
      <c r="X1258" s="202"/>
      <c r="Y1258" s="202"/>
      <c r="Z1258" s="202"/>
      <c r="AA1258" s="202"/>
      <c r="AB1258" s="202"/>
      <c r="AC1258" s="202"/>
      <c r="AD1258" s="202"/>
      <c r="AE1258" s="202"/>
      <c r="AF1258" s="202"/>
      <c r="AG1258" s="202"/>
      <c r="AH1258" s="202"/>
      <c r="AI1258" s="202"/>
      <c r="AJ1258" s="202"/>
      <c r="AK1258" s="202"/>
      <c r="AL1258" s="202"/>
      <c r="AM1258" s="202"/>
      <c r="AN1258" s="202"/>
      <c r="AO1258" s="202"/>
      <c r="AP1258" s="202"/>
      <c r="AQ1258" s="202"/>
      <c r="AR1258" s="202"/>
      <c r="AS1258" s="202"/>
      <c r="AT1258" s="202"/>
      <c r="AU1258" s="202"/>
      <c r="AV1258" s="202"/>
      <c r="AW1258" s="202"/>
      <c r="AX1258" s="202"/>
      <c r="AY1258" s="202"/>
      <c r="AZ1258" s="202"/>
      <c r="BA1258" s="202"/>
      <c r="BB1258" s="202"/>
      <c r="BC1258" s="202"/>
    </row>
    <row r="1259" spans="18:55" ht="14.25" customHeight="1">
      <c r="R1259" s="202"/>
      <c r="S1259" s="202"/>
      <c r="T1259" s="202"/>
      <c r="U1259" s="202"/>
      <c r="V1259" s="202"/>
      <c r="W1259" s="202"/>
      <c r="X1259" s="202"/>
      <c r="Y1259" s="202"/>
      <c r="Z1259" s="202"/>
      <c r="AA1259" s="202"/>
      <c r="AB1259" s="202"/>
      <c r="AC1259" s="202"/>
      <c r="AD1259" s="202"/>
      <c r="AE1259" s="202"/>
      <c r="AF1259" s="202"/>
      <c r="AG1259" s="202"/>
      <c r="AH1259" s="202"/>
      <c r="AI1259" s="202"/>
      <c r="AJ1259" s="202"/>
      <c r="AK1259" s="202"/>
      <c r="AL1259" s="202"/>
      <c r="AM1259" s="202"/>
      <c r="AN1259" s="202"/>
      <c r="AO1259" s="202"/>
      <c r="AP1259" s="202"/>
      <c r="AQ1259" s="202"/>
      <c r="AR1259" s="202"/>
      <c r="AS1259" s="202"/>
      <c r="AT1259" s="202"/>
      <c r="AU1259" s="202"/>
      <c r="AV1259" s="202"/>
      <c r="AW1259" s="202"/>
      <c r="AX1259" s="202"/>
      <c r="AY1259" s="202"/>
      <c r="AZ1259" s="202"/>
      <c r="BA1259" s="202"/>
      <c r="BB1259" s="202"/>
      <c r="BC1259" s="202"/>
    </row>
    <row r="1260" spans="18:55" ht="14.25" customHeight="1">
      <c r="R1260" s="202"/>
      <c r="S1260" s="202"/>
      <c r="T1260" s="202"/>
      <c r="U1260" s="202"/>
      <c r="V1260" s="202"/>
      <c r="W1260" s="202"/>
      <c r="X1260" s="202"/>
      <c r="Y1260" s="202"/>
      <c r="Z1260" s="202"/>
      <c r="AA1260" s="202"/>
      <c r="AB1260" s="202"/>
      <c r="AC1260" s="202"/>
      <c r="AD1260" s="202"/>
      <c r="AE1260" s="202"/>
      <c r="AF1260" s="202"/>
      <c r="AG1260" s="202"/>
      <c r="AH1260" s="202"/>
      <c r="AI1260" s="202"/>
      <c r="AJ1260" s="202"/>
      <c r="AK1260" s="202"/>
      <c r="AL1260" s="202"/>
      <c r="AM1260" s="202"/>
      <c r="AN1260" s="202"/>
      <c r="AO1260" s="202"/>
      <c r="AP1260" s="202"/>
      <c r="AQ1260" s="202"/>
      <c r="AR1260" s="202"/>
      <c r="AS1260" s="202"/>
      <c r="AT1260" s="202"/>
      <c r="AU1260" s="202"/>
      <c r="AV1260" s="202"/>
      <c r="AW1260" s="202"/>
      <c r="AX1260" s="202"/>
      <c r="AY1260" s="202"/>
      <c r="AZ1260" s="202"/>
      <c r="BA1260" s="202"/>
      <c r="BB1260" s="202"/>
      <c r="BC1260" s="202"/>
    </row>
    <row r="1261" spans="18:55" ht="14.25" customHeight="1">
      <c r="R1261" s="202"/>
      <c r="S1261" s="202"/>
      <c r="T1261" s="202"/>
      <c r="U1261" s="202"/>
      <c r="V1261" s="202"/>
      <c r="W1261" s="202"/>
      <c r="X1261" s="202"/>
      <c r="Y1261" s="202"/>
      <c r="Z1261" s="202"/>
      <c r="AA1261" s="202"/>
      <c r="AB1261" s="202"/>
      <c r="AC1261" s="202"/>
      <c r="AD1261" s="202"/>
      <c r="AE1261" s="202"/>
      <c r="AF1261" s="202"/>
      <c r="AG1261" s="202"/>
      <c r="AH1261" s="202"/>
      <c r="AI1261" s="202"/>
      <c r="AJ1261" s="202"/>
      <c r="AK1261" s="202"/>
      <c r="AL1261" s="202"/>
      <c r="AM1261" s="202"/>
      <c r="AN1261" s="202"/>
      <c r="AO1261" s="202"/>
      <c r="AP1261" s="202"/>
      <c r="AQ1261" s="202"/>
      <c r="AR1261" s="202"/>
      <c r="AS1261" s="202"/>
      <c r="AT1261" s="202"/>
      <c r="AU1261" s="202"/>
      <c r="AV1261" s="202"/>
      <c r="AW1261" s="202"/>
      <c r="AX1261" s="202"/>
      <c r="AY1261" s="202"/>
      <c r="AZ1261" s="202"/>
      <c r="BA1261" s="202"/>
      <c r="BB1261" s="202"/>
      <c r="BC1261" s="202"/>
    </row>
    <row r="1262" spans="18:55" ht="14.25" customHeight="1">
      <c r="R1262" s="202"/>
      <c r="S1262" s="202"/>
      <c r="T1262" s="202"/>
      <c r="U1262" s="202"/>
      <c r="V1262" s="202"/>
      <c r="W1262" s="202"/>
      <c r="X1262" s="202"/>
      <c r="Y1262" s="202"/>
      <c r="Z1262" s="202"/>
      <c r="AA1262" s="202"/>
      <c r="AB1262" s="202"/>
      <c r="AC1262" s="202"/>
      <c r="AD1262" s="202"/>
      <c r="AE1262" s="202"/>
      <c r="AF1262" s="202"/>
      <c r="AG1262" s="202"/>
      <c r="AH1262" s="202"/>
      <c r="AI1262" s="202"/>
      <c r="AJ1262" s="202"/>
      <c r="AK1262" s="202"/>
      <c r="AL1262" s="202"/>
      <c r="AM1262" s="202"/>
      <c r="AN1262" s="202"/>
      <c r="AO1262" s="202"/>
      <c r="AP1262" s="202"/>
      <c r="AQ1262" s="202"/>
      <c r="AR1262" s="202"/>
      <c r="AS1262" s="202"/>
      <c r="AT1262" s="202"/>
      <c r="AU1262" s="202"/>
      <c r="AV1262" s="202"/>
      <c r="AW1262" s="202"/>
      <c r="AX1262" s="202"/>
      <c r="AY1262" s="202"/>
      <c r="AZ1262" s="202"/>
      <c r="BA1262" s="202"/>
      <c r="BB1262" s="202"/>
      <c r="BC1262" s="202"/>
    </row>
    <row r="1263" spans="18:55" ht="14.25" customHeight="1">
      <c r="R1263" s="202"/>
      <c r="S1263" s="202"/>
      <c r="T1263" s="202"/>
      <c r="U1263" s="202"/>
      <c r="V1263" s="202"/>
      <c r="W1263" s="202"/>
      <c r="X1263" s="202"/>
      <c r="Y1263" s="202"/>
      <c r="Z1263" s="202"/>
      <c r="AA1263" s="202"/>
      <c r="AB1263" s="202"/>
      <c r="AC1263" s="202"/>
      <c r="AD1263" s="202"/>
      <c r="AE1263" s="202"/>
      <c r="AF1263" s="202"/>
      <c r="AG1263" s="202"/>
      <c r="AH1263" s="202"/>
      <c r="AI1263" s="202"/>
      <c r="AJ1263" s="202"/>
      <c r="AK1263" s="202"/>
      <c r="AL1263" s="202"/>
      <c r="AM1263" s="202"/>
      <c r="AN1263" s="202"/>
      <c r="AO1263" s="202"/>
      <c r="AP1263" s="202"/>
      <c r="AQ1263" s="202"/>
      <c r="AR1263" s="202"/>
      <c r="AS1263" s="202"/>
      <c r="AT1263" s="202"/>
      <c r="AU1263" s="202"/>
      <c r="AV1263" s="202"/>
      <c r="AW1263" s="202"/>
      <c r="AX1263" s="202"/>
      <c r="AY1263" s="202"/>
      <c r="AZ1263" s="202"/>
      <c r="BA1263" s="202"/>
      <c r="BB1263" s="202"/>
      <c r="BC1263" s="202"/>
    </row>
    <row r="1264" spans="18:55" ht="14.25" customHeight="1">
      <c r="R1264" s="202"/>
      <c r="S1264" s="202"/>
      <c r="T1264" s="202"/>
      <c r="U1264" s="202"/>
      <c r="V1264" s="202"/>
      <c r="W1264" s="202"/>
      <c r="X1264" s="202"/>
      <c r="Y1264" s="202"/>
      <c r="Z1264" s="202"/>
      <c r="AA1264" s="202"/>
      <c r="AB1264" s="202"/>
      <c r="AC1264" s="202"/>
      <c r="AD1264" s="202"/>
      <c r="AE1264" s="202"/>
      <c r="AF1264" s="202"/>
      <c r="AG1264" s="202"/>
      <c r="AH1264" s="202"/>
      <c r="AI1264" s="202"/>
      <c r="AJ1264" s="202"/>
      <c r="AK1264" s="202"/>
      <c r="AL1264" s="202"/>
      <c r="AM1264" s="202"/>
      <c r="AN1264" s="202"/>
      <c r="AO1264" s="202"/>
      <c r="AP1264" s="202"/>
      <c r="AQ1264" s="202"/>
      <c r="AR1264" s="202"/>
      <c r="AS1264" s="202"/>
      <c r="AT1264" s="202"/>
      <c r="AU1264" s="202"/>
      <c r="AV1264" s="202"/>
      <c r="AW1264" s="202"/>
      <c r="AX1264" s="202"/>
      <c r="AY1264" s="202"/>
      <c r="AZ1264" s="202"/>
      <c r="BA1264" s="202"/>
      <c r="BB1264" s="202"/>
      <c r="BC1264" s="202"/>
    </row>
    <row r="1265" spans="18:55" ht="14.25" customHeight="1">
      <c r="R1265" s="202"/>
      <c r="S1265" s="202"/>
      <c r="T1265" s="202"/>
      <c r="U1265" s="202"/>
      <c r="V1265" s="202"/>
      <c r="W1265" s="202"/>
      <c r="X1265" s="202"/>
      <c r="Y1265" s="202"/>
      <c r="Z1265" s="202"/>
      <c r="AA1265" s="202"/>
      <c r="AB1265" s="202"/>
      <c r="AC1265" s="202"/>
      <c r="AD1265" s="202"/>
      <c r="AE1265" s="202"/>
      <c r="AF1265" s="202"/>
      <c r="AG1265" s="202"/>
      <c r="AH1265" s="202"/>
      <c r="AI1265" s="202"/>
      <c r="AJ1265" s="202"/>
      <c r="AK1265" s="202"/>
      <c r="AL1265" s="202"/>
      <c r="AM1265" s="202"/>
      <c r="AN1265" s="202"/>
      <c r="AO1265" s="202"/>
      <c r="AP1265" s="202"/>
      <c r="AQ1265" s="202"/>
      <c r="AR1265" s="202"/>
      <c r="AS1265" s="202"/>
      <c r="AT1265" s="202"/>
      <c r="AU1265" s="202"/>
      <c r="AV1265" s="202"/>
      <c r="AW1265" s="202"/>
      <c r="AX1265" s="202"/>
      <c r="AY1265" s="202"/>
      <c r="AZ1265" s="202"/>
      <c r="BA1265" s="202"/>
      <c r="BB1265" s="202"/>
      <c r="BC1265" s="202"/>
    </row>
    <row r="1266" spans="18:55" ht="14.25" customHeight="1">
      <c r="R1266" s="202"/>
      <c r="S1266" s="202"/>
      <c r="T1266" s="202"/>
      <c r="U1266" s="202"/>
      <c r="V1266" s="202"/>
      <c r="W1266" s="202"/>
      <c r="X1266" s="202"/>
      <c r="Y1266" s="202"/>
      <c r="Z1266" s="202"/>
      <c r="AA1266" s="202"/>
      <c r="AB1266" s="202"/>
      <c r="AC1266" s="202"/>
      <c r="AD1266" s="202"/>
      <c r="AE1266" s="202"/>
      <c r="AF1266" s="202"/>
      <c r="AG1266" s="202"/>
      <c r="AH1266" s="202"/>
      <c r="AI1266" s="202"/>
      <c r="AJ1266" s="202"/>
      <c r="AK1266" s="202"/>
      <c r="AL1266" s="202"/>
      <c r="AM1266" s="202"/>
      <c r="AN1266" s="202"/>
      <c r="AO1266" s="202"/>
      <c r="AP1266" s="202"/>
      <c r="AQ1266" s="202"/>
      <c r="AR1266" s="202"/>
      <c r="AS1266" s="202"/>
      <c r="AT1266" s="202"/>
      <c r="AU1266" s="202"/>
      <c r="AV1266" s="202"/>
      <c r="AW1266" s="202"/>
      <c r="AX1266" s="202"/>
      <c r="AY1266" s="202"/>
      <c r="AZ1266" s="202"/>
      <c r="BA1266" s="202"/>
      <c r="BB1266" s="202"/>
      <c r="BC1266" s="202"/>
    </row>
    <row r="1267" spans="18:55" ht="14.25" customHeight="1">
      <c r="R1267" s="202"/>
      <c r="S1267" s="202"/>
      <c r="T1267" s="202"/>
      <c r="U1267" s="202"/>
      <c r="V1267" s="202"/>
      <c r="W1267" s="202"/>
      <c r="X1267" s="202"/>
      <c r="Y1267" s="202"/>
      <c r="Z1267" s="202"/>
      <c r="AA1267" s="202"/>
      <c r="AB1267" s="202"/>
      <c r="AC1267" s="202"/>
      <c r="AD1267" s="202"/>
      <c r="AE1267" s="202"/>
      <c r="AF1267" s="202"/>
      <c r="AG1267" s="202"/>
      <c r="AH1267" s="202"/>
      <c r="AI1267" s="202"/>
      <c r="AJ1267" s="202"/>
      <c r="AK1267" s="202"/>
      <c r="AL1267" s="202"/>
      <c r="AM1267" s="202"/>
      <c r="AN1267" s="202"/>
      <c r="AO1267" s="202"/>
      <c r="AP1267" s="202"/>
      <c r="AQ1267" s="202"/>
      <c r="AR1267" s="202"/>
      <c r="AS1267" s="202"/>
      <c r="AT1267" s="202"/>
      <c r="AU1267" s="202"/>
      <c r="AV1267" s="202"/>
      <c r="AW1267" s="202"/>
      <c r="AX1267" s="202"/>
      <c r="AY1267" s="202"/>
      <c r="AZ1267" s="202"/>
      <c r="BA1267" s="202"/>
      <c r="BB1267" s="202"/>
      <c r="BC1267" s="202"/>
    </row>
    <row r="1268" spans="18:55" ht="14.25" customHeight="1">
      <c r="R1268" s="202"/>
      <c r="S1268" s="202"/>
      <c r="T1268" s="202"/>
      <c r="U1268" s="202"/>
      <c r="V1268" s="202"/>
      <c r="W1268" s="202"/>
      <c r="X1268" s="202"/>
      <c r="Y1268" s="202"/>
      <c r="Z1268" s="202"/>
      <c r="AA1268" s="202"/>
      <c r="AB1268" s="202"/>
      <c r="AC1268" s="202"/>
      <c r="AD1268" s="202"/>
      <c r="AE1268" s="202"/>
      <c r="AF1268" s="202"/>
      <c r="AG1268" s="202"/>
      <c r="AH1268" s="202"/>
      <c r="AI1268" s="202"/>
      <c r="AJ1268" s="202"/>
      <c r="AK1268" s="202"/>
      <c r="AL1268" s="202"/>
      <c r="AM1268" s="202"/>
      <c r="AN1268" s="202"/>
      <c r="AO1268" s="202"/>
      <c r="AP1268" s="202"/>
      <c r="AQ1268" s="202"/>
      <c r="AR1268" s="202"/>
      <c r="AS1268" s="202"/>
      <c r="AT1268" s="202"/>
      <c r="AU1268" s="202"/>
      <c r="AV1268" s="202"/>
      <c r="AW1268" s="202"/>
      <c r="AX1268" s="202"/>
      <c r="AY1268" s="202"/>
      <c r="AZ1268" s="202"/>
      <c r="BA1268" s="202"/>
      <c r="BB1268" s="202"/>
      <c r="BC1268" s="202"/>
    </row>
    <row r="1269" spans="18:55" ht="14.25" customHeight="1">
      <c r="R1269" s="202"/>
      <c r="S1269" s="202"/>
      <c r="T1269" s="202"/>
      <c r="U1269" s="202"/>
      <c r="V1269" s="202"/>
      <c r="W1269" s="202"/>
      <c r="X1269" s="202"/>
      <c r="Y1269" s="202"/>
      <c r="Z1269" s="202"/>
      <c r="AA1269" s="202"/>
      <c r="AB1269" s="202"/>
      <c r="AC1269" s="202"/>
      <c r="AD1269" s="202"/>
      <c r="AE1269" s="202"/>
      <c r="AF1269" s="202"/>
      <c r="AG1269" s="202"/>
      <c r="AH1269" s="202"/>
      <c r="AI1269" s="202"/>
      <c r="AJ1269" s="202"/>
      <c r="AK1269" s="202"/>
      <c r="AL1269" s="202"/>
      <c r="AM1269" s="202"/>
      <c r="AN1269" s="202"/>
      <c r="AO1269" s="202"/>
      <c r="AP1269" s="202"/>
      <c r="AQ1269" s="202"/>
      <c r="AR1269" s="202"/>
      <c r="AS1269" s="202"/>
      <c r="AT1269" s="202"/>
      <c r="AU1269" s="202"/>
      <c r="AV1269" s="202"/>
      <c r="AW1269" s="202"/>
      <c r="AX1269" s="202"/>
      <c r="AY1269" s="202"/>
      <c r="AZ1269" s="202"/>
      <c r="BA1269" s="202"/>
      <c r="BB1269" s="202"/>
      <c r="BC1269" s="202"/>
    </row>
    <row r="1270" spans="18:55" ht="14.25" customHeight="1">
      <c r="R1270" s="202"/>
      <c r="S1270" s="202"/>
      <c r="T1270" s="202"/>
      <c r="U1270" s="202"/>
      <c r="V1270" s="202"/>
      <c r="W1270" s="202"/>
      <c r="X1270" s="202"/>
      <c r="Y1270" s="202"/>
      <c r="Z1270" s="202"/>
      <c r="AA1270" s="202"/>
      <c r="AB1270" s="202"/>
      <c r="AC1270" s="202"/>
      <c r="AD1270" s="202"/>
      <c r="AE1270" s="202"/>
      <c r="AF1270" s="202"/>
      <c r="AG1270" s="202"/>
      <c r="AH1270" s="202"/>
      <c r="AI1270" s="202"/>
      <c r="AJ1270" s="202"/>
      <c r="AK1270" s="202"/>
      <c r="AL1270" s="202"/>
      <c r="AM1270" s="202"/>
      <c r="AN1270" s="202"/>
      <c r="AO1270" s="202"/>
      <c r="AP1270" s="202"/>
      <c r="AQ1270" s="202"/>
      <c r="AR1270" s="202"/>
      <c r="AS1270" s="202"/>
      <c r="AT1270" s="202"/>
      <c r="AU1270" s="202"/>
      <c r="AV1270" s="202"/>
      <c r="AW1270" s="202"/>
      <c r="AX1270" s="202"/>
      <c r="AY1270" s="202"/>
      <c r="AZ1270" s="202"/>
      <c r="BA1270" s="202"/>
      <c r="BB1270" s="202"/>
      <c r="BC1270" s="202"/>
    </row>
    <row r="1271" spans="18:55" ht="14.25" customHeight="1">
      <c r="R1271" s="202"/>
      <c r="S1271" s="202"/>
      <c r="T1271" s="202"/>
      <c r="U1271" s="202"/>
      <c r="V1271" s="202"/>
      <c r="W1271" s="202"/>
      <c r="X1271" s="202"/>
      <c r="Y1271" s="202"/>
      <c r="Z1271" s="202"/>
      <c r="AA1271" s="202"/>
      <c r="AB1271" s="202"/>
      <c r="AC1271" s="202"/>
      <c r="AD1271" s="202"/>
      <c r="AE1271" s="202"/>
      <c r="AF1271" s="202"/>
      <c r="AG1271" s="202"/>
      <c r="AH1271" s="202"/>
      <c r="AI1271" s="202"/>
      <c r="AJ1271" s="202"/>
      <c r="AK1271" s="202"/>
      <c r="AL1271" s="202"/>
      <c r="AM1271" s="202"/>
      <c r="AN1271" s="202"/>
      <c r="AO1271" s="202"/>
      <c r="AP1271" s="202"/>
      <c r="AQ1271" s="202"/>
      <c r="AR1271" s="202"/>
      <c r="AS1271" s="202"/>
      <c r="AT1271" s="202"/>
      <c r="AU1271" s="202"/>
      <c r="AV1271" s="202"/>
      <c r="AW1271" s="202"/>
      <c r="AX1271" s="202"/>
      <c r="AY1271" s="202"/>
      <c r="AZ1271" s="202"/>
      <c r="BA1271" s="202"/>
      <c r="BB1271" s="202"/>
      <c r="BC1271" s="202"/>
    </row>
    <row r="1272" spans="18:55" ht="14.25" customHeight="1">
      <c r="R1272" s="202"/>
      <c r="S1272" s="202"/>
      <c r="T1272" s="202"/>
      <c r="U1272" s="202"/>
      <c r="V1272" s="202"/>
      <c r="W1272" s="202"/>
      <c r="X1272" s="202"/>
      <c r="Y1272" s="202"/>
      <c r="Z1272" s="202"/>
      <c r="AA1272" s="202"/>
      <c r="AB1272" s="202"/>
      <c r="AC1272" s="202"/>
      <c r="AD1272" s="202"/>
      <c r="AE1272" s="202"/>
      <c r="AF1272" s="202"/>
      <c r="AG1272" s="202"/>
      <c r="AH1272" s="202"/>
      <c r="AI1272" s="202"/>
      <c r="AJ1272" s="202"/>
      <c r="AK1272" s="202"/>
      <c r="AL1272" s="202"/>
      <c r="AM1272" s="202"/>
      <c r="AN1272" s="202"/>
      <c r="AO1272" s="202"/>
      <c r="AP1272" s="202"/>
      <c r="AQ1272" s="202"/>
      <c r="AR1272" s="202"/>
      <c r="AS1272" s="202"/>
      <c r="AT1272" s="202"/>
      <c r="AU1272" s="202"/>
      <c r="AV1272" s="202"/>
      <c r="AW1272" s="202"/>
      <c r="AX1272" s="202"/>
      <c r="AY1272" s="202"/>
      <c r="AZ1272" s="202"/>
      <c r="BA1272" s="202"/>
      <c r="BB1272" s="202"/>
      <c r="BC1272" s="202"/>
    </row>
    <row r="1273" spans="18:55" ht="14.25" customHeight="1">
      <c r="R1273" s="202"/>
      <c r="S1273" s="202"/>
      <c r="T1273" s="202"/>
      <c r="U1273" s="202"/>
      <c r="V1273" s="202"/>
      <c r="W1273" s="202"/>
      <c r="X1273" s="202"/>
      <c r="Y1273" s="202"/>
      <c r="Z1273" s="202"/>
      <c r="AA1273" s="202"/>
      <c r="AB1273" s="202"/>
      <c r="AC1273" s="202"/>
      <c r="AD1273" s="202"/>
      <c r="AE1273" s="202"/>
      <c r="AF1273" s="202"/>
      <c r="AG1273" s="202"/>
      <c r="AH1273" s="202"/>
      <c r="AI1273" s="202"/>
      <c r="AJ1273" s="202"/>
      <c r="AK1273" s="202"/>
      <c r="AL1273" s="202"/>
      <c r="AM1273" s="202"/>
      <c r="AN1273" s="202"/>
      <c r="AO1273" s="202"/>
      <c r="AP1273" s="202"/>
      <c r="AQ1273" s="202"/>
      <c r="AR1273" s="202"/>
      <c r="AS1273" s="202"/>
      <c r="AT1273" s="202"/>
      <c r="AU1273" s="202"/>
      <c r="AV1273" s="202"/>
      <c r="AW1273" s="202"/>
      <c r="AX1273" s="202"/>
      <c r="AY1273" s="202"/>
      <c r="AZ1273" s="202"/>
      <c r="BA1273" s="202"/>
      <c r="BB1273" s="202"/>
      <c r="BC1273" s="202"/>
    </row>
    <row r="1274" spans="18:55" ht="14.25" customHeight="1">
      <c r="R1274" s="202"/>
      <c r="S1274" s="202"/>
      <c r="T1274" s="202"/>
      <c r="U1274" s="202"/>
      <c r="V1274" s="202"/>
      <c r="W1274" s="202"/>
      <c r="X1274" s="202"/>
      <c r="Y1274" s="202"/>
      <c r="Z1274" s="202"/>
      <c r="AA1274" s="202"/>
      <c r="AB1274" s="202"/>
      <c r="AC1274" s="202"/>
      <c r="AD1274" s="202"/>
      <c r="AE1274" s="202"/>
      <c r="AF1274" s="202"/>
      <c r="AG1274" s="202"/>
      <c r="AH1274" s="202"/>
      <c r="AI1274" s="202"/>
      <c r="AJ1274" s="202"/>
      <c r="AK1274" s="202"/>
      <c r="AL1274" s="202"/>
      <c r="AM1274" s="202"/>
      <c r="AN1274" s="202"/>
      <c r="AO1274" s="202"/>
      <c r="AP1274" s="202"/>
      <c r="AQ1274" s="202"/>
      <c r="AR1274" s="202"/>
      <c r="AS1274" s="202"/>
      <c r="AT1274" s="202"/>
      <c r="AU1274" s="202"/>
      <c r="AV1274" s="202"/>
      <c r="AW1274" s="202"/>
      <c r="AX1274" s="202"/>
      <c r="AY1274" s="202"/>
      <c r="AZ1274" s="202"/>
      <c r="BA1274" s="202"/>
      <c r="BB1274" s="202"/>
      <c r="BC1274" s="202"/>
    </row>
    <row r="1275" spans="18:55" ht="14.25" customHeight="1">
      <c r="R1275" s="202"/>
      <c r="S1275" s="202"/>
      <c r="T1275" s="202"/>
      <c r="U1275" s="202"/>
      <c r="V1275" s="202"/>
      <c r="W1275" s="202"/>
      <c r="X1275" s="202"/>
      <c r="Y1275" s="202"/>
      <c r="Z1275" s="202"/>
      <c r="AA1275" s="202"/>
      <c r="AB1275" s="202"/>
      <c r="AC1275" s="202"/>
      <c r="AD1275" s="202"/>
      <c r="AE1275" s="202"/>
      <c r="AF1275" s="202"/>
      <c r="AG1275" s="202"/>
      <c r="AH1275" s="202"/>
      <c r="AI1275" s="202"/>
      <c r="AJ1275" s="202"/>
      <c r="AK1275" s="202"/>
      <c r="AL1275" s="202"/>
      <c r="AM1275" s="202"/>
      <c r="AN1275" s="202"/>
      <c r="AO1275" s="202"/>
      <c r="AP1275" s="202"/>
      <c r="AQ1275" s="202"/>
      <c r="AR1275" s="202"/>
      <c r="AS1275" s="202"/>
      <c r="AT1275" s="202"/>
      <c r="AU1275" s="202"/>
      <c r="AV1275" s="202"/>
      <c r="AW1275" s="202"/>
      <c r="AX1275" s="202"/>
      <c r="AY1275" s="202"/>
      <c r="AZ1275" s="202"/>
      <c r="BA1275" s="202"/>
      <c r="BB1275" s="202"/>
      <c r="BC1275" s="202"/>
    </row>
    <row r="1276" spans="18:55" ht="14.25" customHeight="1">
      <c r="R1276" s="202"/>
      <c r="S1276" s="202"/>
      <c r="T1276" s="202"/>
      <c r="U1276" s="202"/>
      <c r="V1276" s="202"/>
      <c r="W1276" s="202"/>
      <c r="X1276" s="202"/>
      <c r="Y1276" s="202"/>
      <c r="Z1276" s="202"/>
      <c r="AA1276" s="202"/>
      <c r="AB1276" s="202"/>
      <c r="AC1276" s="202"/>
      <c r="AD1276" s="202"/>
      <c r="AE1276" s="202"/>
      <c r="AF1276" s="202"/>
      <c r="AG1276" s="202"/>
      <c r="AH1276" s="202"/>
      <c r="AI1276" s="202"/>
      <c r="AJ1276" s="202"/>
      <c r="AK1276" s="202"/>
      <c r="AL1276" s="202"/>
      <c r="AM1276" s="202"/>
      <c r="AN1276" s="202"/>
      <c r="AO1276" s="202"/>
      <c r="AP1276" s="202"/>
      <c r="AQ1276" s="202"/>
      <c r="AR1276" s="202"/>
      <c r="AS1276" s="202"/>
      <c r="AT1276" s="202"/>
      <c r="AU1276" s="202"/>
      <c r="AV1276" s="202"/>
      <c r="AW1276" s="202"/>
      <c r="AX1276" s="202"/>
      <c r="AY1276" s="202"/>
      <c r="AZ1276" s="202"/>
      <c r="BA1276" s="202"/>
      <c r="BB1276" s="202"/>
      <c r="BC1276" s="202"/>
    </row>
    <row r="1277" spans="18:55" ht="14.25" customHeight="1">
      <c r="R1277" s="202"/>
      <c r="S1277" s="202"/>
      <c r="T1277" s="202"/>
      <c r="U1277" s="202"/>
      <c r="V1277" s="202"/>
      <c r="W1277" s="202"/>
      <c r="X1277" s="202"/>
      <c r="Y1277" s="202"/>
      <c r="Z1277" s="202"/>
      <c r="AA1277" s="202"/>
      <c r="AB1277" s="202"/>
      <c r="AC1277" s="202"/>
      <c r="AD1277" s="202"/>
      <c r="AE1277" s="202"/>
      <c r="AF1277" s="202"/>
      <c r="AG1277" s="202"/>
      <c r="AH1277" s="202"/>
      <c r="AI1277" s="202"/>
      <c r="AJ1277" s="202"/>
      <c r="AK1277" s="202"/>
      <c r="AL1277" s="202"/>
      <c r="AM1277" s="202"/>
      <c r="AN1277" s="202"/>
      <c r="AO1277" s="202"/>
      <c r="AP1277" s="202"/>
      <c r="AQ1277" s="202"/>
      <c r="AR1277" s="202"/>
      <c r="AS1277" s="202"/>
      <c r="AT1277" s="202"/>
      <c r="AU1277" s="202"/>
      <c r="AV1277" s="202"/>
      <c r="AW1277" s="202"/>
      <c r="AX1277" s="202"/>
      <c r="AY1277" s="202"/>
      <c r="AZ1277" s="202"/>
      <c r="BA1277" s="202"/>
      <c r="BB1277" s="202"/>
      <c r="BC1277" s="202"/>
    </row>
    <row r="1278" spans="18:55" ht="14.25" customHeight="1">
      <c r="R1278" s="202"/>
      <c r="S1278" s="202"/>
      <c r="T1278" s="202"/>
      <c r="U1278" s="202"/>
      <c r="V1278" s="202"/>
      <c r="W1278" s="202"/>
      <c r="X1278" s="202"/>
      <c r="Y1278" s="202"/>
      <c r="Z1278" s="202"/>
      <c r="AA1278" s="202"/>
      <c r="AB1278" s="202"/>
      <c r="AC1278" s="202"/>
      <c r="AD1278" s="202"/>
      <c r="AE1278" s="202"/>
      <c r="AF1278" s="202"/>
      <c r="AG1278" s="202"/>
      <c r="AH1278" s="202"/>
      <c r="AI1278" s="202"/>
      <c r="AJ1278" s="202"/>
      <c r="AK1278" s="202"/>
      <c r="AL1278" s="202"/>
      <c r="AM1278" s="202"/>
      <c r="AN1278" s="202"/>
      <c r="AO1278" s="202"/>
      <c r="AP1278" s="202"/>
      <c r="AQ1278" s="202"/>
      <c r="AR1278" s="202"/>
      <c r="AS1278" s="202"/>
      <c r="AT1278" s="202"/>
      <c r="AU1278" s="202"/>
      <c r="AV1278" s="202"/>
      <c r="AW1278" s="202"/>
      <c r="AX1278" s="202"/>
      <c r="AY1278" s="202"/>
      <c r="AZ1278" s="202"/>
      <c r="BA1278" s="202"/>
      <c r="BB1278" s="202"/>
      <c r="BC1278" s="202"/>
    </row>
    <row r="1279" spans="18:55" ht="14.25" customHeight="1">
      <c r="R1279" s="202"/>
      <c r="S1279" s="202"/>
      <c r="T1279" s="202"/>
      <c r="U1279" s="202"/>
      <c r="V1279" s="202"/>
      <c r="W1279" s="202"/>
      <c r="X1279" s="202"/>
      <c r="Y1279" s="202"/>
      <c r="Z1279" s="202"/>
      <c r="AA1279" s="202"/>
      <c r="AB1279" s="202"/>
      <c r="AC1279" s="202"/>
      <c r="AD1279" s="202"/>
      <c r="AE1279" s="202"/>
      <c r="AF1279" s="202"/>
      <c r="AG1279" s="202"/>
      <c r="AH1279" s="202"/>
      <c r="AI1279" s="202"/>
      <c r="AJ1279" s="202"/>
      <c r="AK1279" s="202"/>
      <c r="AL1279" s="202"/>
      <c r="AM1279" s="202"/>
      <c r="AN1279" s="202"/>
      <c r="AO1279" s="202"/>
      <c r="AP1279" s="202"/>
      <c r="AQ1279" s="202"/>
      <c r="AR1279" s="202"/>
      <c r="AS1279" s="202"/>
      <c r="AT1279" s="202"/>
      <c r="AU1279" s="202"/>
      <c r="AV1279" s="202"/>
      <c r="AW1279" s="202"/>
      <c r="AX1279" s="202"/>
      <c r="AY1279" s="202"/>
      <c r="AZ1279" s="202"/>
      <c r="BA1279" s="202"/>
      <c r="BB1279" s="202"/>
      <c r="BC1279" s="202"/>
    </row>
    <row r="1280" spans="18:55" ht="14.25" customHeight="1">
      <c r="R1280" s="202"/>
      <c r="S1280" s="202"/>
      <c r="T1280" s="202"/>
      <c r="U1280" s="202"/>
      <c r="V1280" s="202"/>
      <c r="W1280" s="202"/>
      <c r="X1280" s="202"/>
      <c r="Y1280" s="202"/>
      <c r="Z1280" s="202"/>
      <c r="AA1280" s="202"/>
      <c r="AB1280" s="202"/>
      <c r="AC1280" s="202"/>
      <c r="AD1280" s="202"/>
      <c r="AE1280" s="202"/>
      <c r="AF1280" s="202"/>
      <c r="AG1280" s="202"/>
      <c r="AH1280" s="202"/>
      <c r="AI1280" s="202"/>
      <c r="AJ1280" s="202"/>
      <c r="AK1280" s="202"/>
      <c r="AL1280" s="202"/>
      <c r="AM1280" s="202"/>
      <c r="AN1280" s="202"/>
      <c r="AO1280" s="202"/>
      <c r="AP1280" s="202"/>
      <c r="AQ1280" s="202"/>
      <c r="AR1280" s="202"/>
      <c r="AS1280" s="202"/>
      <c r="AT1280" s="202"/>
      <c r="AU1280" s="202"/>
      <c r="AV1280" s="202"/>
      <c r="AW1280" s="202"/>
      <c r="AX1280" s="202"/>
      <c r="AY1280" s="202"/>
      <c r="AZ1280" s="202"/>
      <c r="BA1280" s="202"/>
      <c r="BB1280" s="202"/>
      <c r="BC1280" s="202"/>
    </row>
    <row r="1281" spans="18:55" ht="14.25" customHeight="1">
      <c r="R1281" s="202"/>
      <c r="S1281" s="202"/>
      <c r="T1281" s="202"/>
      <c r="U1281" s="202"/>
      <c r="V1281" s="202"/>
      <c r="W1281" s="202"/>
      <c r="X1281" s="202"/>
      <c r="Y1281" s="202"/>
      <c r="Z1281" s="202"/>
      <c r="AA1281" s="202"/>
      <c r="AB1281" s="202"/>
      <c r="AC1281" s="202"/>
      <c r="AD1281" s="202"/>
      <c r="AE1281" s="202"/>
      <c r="AF1281" s="202"/>
      <c r="AG1281" s="202"/>
      <c r="AH1281" s="202"/>
      <c r="AI1281" s="202"/>
      <c r="AJ1281" s="202"/>
      <c r="AK1281" s="202"/>
      <c r="AL1281" s="202"/>
      <c r="AM1281" s="202"/>
      <c r="AN1281" s="202"/>
      <c r="AO1281" s="202"/>
      <c r="AP1281" s="202"/>
      <c r="AQ1281" s="202"/>
      <c r="AR1281" s="202"/>
      <c r="AS1281" s="202"/>
      <c r="AT1281" s="202"/>
      <c r="AU1281" s="202"/>
      <c r="AV1281" s="202"/>
      <c r="AW1281" s="202"/>
      <c r="AX1281" s="202"/>
      <c r="AY1281" s="202"/>
      <c r="AZ1281" s="202"/>
      <c r="BA1281" s="202"/>
      <c r="BB1281" s="202"/>
      <c r="BC1281" s="202"/>
    </row>
    <row r="1282" spans="18:55" ht="14.25" customHeight="1">
      <c r="R1282" s="202"/>
      <c r="S1282" s="202"/>
      <c r="T1282" s="202"/>
      <c r="U1282" s="202"/>
      <c r="V1282" s="202"/>
      <c r="W1282" s="202"/>
      <c r="X1282" s="202"/>
      <c r="Y1282" s="202"/>
      <c r="Z1282" s="202"/>
      <c r="AA1282" s="202"/>
      <c r="AB1282" s="202"/>
      <c r="AC1282" s="202"/>
      <c r="AD1282" s="202"/>
      <c r="AE1282" s="202"/>
      <c r="AF1282" s="202"/>
      <c r="AG1282" s="202"/>
      <c r="AH1282" s="202"/>
      <c r="AI1282" s="202"/>
      <c r="AJ1282" s="202"/>
      <c r="AK1282" s="202"/>
      <c r="AL1282" s="202"/>
      <c r="AM1282" s="202"/>
      <c r="AN1282" s="202"/>
      <c r="AO1282" s="202"/>
      <c r="AP1282" s="202"/>
      <c r="AQ1282" s="202"/>
      <c r="AR1282" s="202"/>
      <c r="AS1282" s="202"/>
      <c r="AT1282" s="202"/>
      <c r="AU1282" s="202"/>
      <c r="AV1282" s="202"/>
      <c r="AW1282" s="202"/>
      <c r="AX1282" s="202"/>
      <c r="AY1282" s="202"/>
      <c r="AZ1282" s="202"/>
      <c r="BA1282" s="202"/>
      <c r="BB1282" s="202"/>
      <c r="BC1282" s="202"/>
    </row>
    <row r="1283" spans="18:55" ht="14.25" customHeight="1">
      <c r="R1283" s="202"/>
      <c r="S1283" s="202"/>
      <c r="T1283" s="202"/>
      <c r="U1283" s="202"/>
      <c r="V1283" s="202"/>
      <c r="W1283" s="202"/>
      <c r="X1283" s="202"/>
      <c r="Y1283" s="202"/>
      <c r="Z1283" s="202"/>
      <c r="AA1283" s="202"/>
      <c r="AB1283" s="202"/>
      <c r="AC1283" s="202"/>
      <c r="AD1283" s="202"/>
      <c r="AE1283" s="202"/>
      <c r="AF1283" s="202"/>
      <c r="AG1283" s="202"/>
      <c r="AH1283" s="202"/>
      <c r="AI1283" s="202"/>
      <c r="AJ1283" s="202"/>
      <c r="AK1283" s="202"/>
      <c r="AL1283" s="202"/>
      <c r="AM1283" s="202"/>
      <c r="AN1283" s="202"/>
      <c r="AO1283" s="202"/>
      <c r="AP1283" s="202"/>
      <c r="AQ1283" s="202"/>
      <c r="AR1283" s="202"/>
      <c r="AS1283" s="202"/>
      <c r="AT1283" s="202"/>
      <c r="AU1283" s="202"/>
      <c r="AV1283" s="202"/>
      <c r="AW1283" s="202"/>
      <c r="AX1283" s="202"/>
      <c r="AY1283" s="202"/>
      <c r="AZ1283" s="202"/>
      <c r="BA1283" s="202"/>
      <c r="BB1283" s="202"/>
      <c r="BC1283" s="202"/>
    </row>
    <row r="1284" spans="18:55" ht="14.25" customHeight="1">
      <c r="R1284" s="202"/>
      <c r="S1284" s="202"/>
      <c r="T1284" s="202"/>
      <c r="U1284" s="202"/>
      <c r="V1284" s="202"/>
      <c r="W1284" s="202"/>
      <c r="X1284" s="202"/>
      <c r="Y1284" s="202"/>
      <c r="Z1284" s="202"/>
      <c r="AA1284" s="202"/>
      <c r="AB1284" s="202"/>
      <c r="AC1284" s="202"/>
      <c r="AD1284" s="202"/>
      <c r="AE1284" s="202"/>
      <c r="AF1284" s="202"/>
      <c r="AG1284" s="202"/>
      <c r="AH1284" s="202"/>
      <c r="AI1284" s="202"/>
      <c r="AJ1284" s="202"/>
      <c r="AK1284" s="202"/>
      <c r="AL1284" s="202"/>
      <c r="AM1284" s="202"/>
      <c r="AN1284" s="202"/>
      <c r="AO1284" s="202"/>
      <c r="AP1284" s="202"/>
      <c r="AQ1284" s="202"/>
      <c r="AR1284" s="202"/>
      <c r="AS1284" s="202"/>
      <c r="AT1284" s="202"/>
      <c r="AU1284" s="202"/>
      <c r="AV1284" s="202"/>
      <c r="AW1284" s="202"/>
      <c r="AX1284" s="202"/>
      <c r="AY1284" s="202"/>
      <c r="AZ1284" s="202"/>
      <c r="BA1284" s="202"/>
      <c r="BB1284" s="202"/>
      <c r="BC1284" s="202"/>
    </row>
    <row r="1285" spans="18:55" ht="14.25" customHeight="1">
      <c r="R1285" s="202"/>
      <c r="S1285" s="202"/>
      <c r="T1285" s="202"/>
      <c r="U1285" s="202"/>
      <c r="V1285" s="202"/>
      <c r="W1285" s="202"/>
      <c r="X1285" s="202"/>
      <c r="Y1285" s="202"/>
      <c r="Z1285" s="202"/>
      <c r="AA1285" s="202"/>
      <c r="AB1285" s="202"/>
      <c r="AC1285" s="202"/>
      <c r="AD1285" s="202"/>
      <c r="AE1285" s="202"/>
      <c r="AF1285" s="202"/>
      <c r="AG1285" s="202"/>
      <c r="AH1285" s="202"/>
      <c r="AI1285" s="202"/>
      <c r="AJ1285" s="202"/>
      <c r="AK1285" s="202"/>
      <c r="AL1285" s="202"/>
      <c r="AM1285" s="202"/>
      <c r="AN1285" s="202"/>
      <c r="AO1285" s="202"/>
      <c r="AP1285" s="202"/>
      <c r="AQ1285" s="202"/>
      <c r="AR1285" s="202"/>
      <c r="AS1285" s="202"/>
      <c r="AT1285" s="202"/>
      <c r="AU1285" s="202"/>
      <c r="AV1285" s="202"/>
      <c r="AW1285" s="202"/>
      <c r="AX1285" s="202"/>
      <c r="AY1285" s="202"/>
      <c r="AZ1285" s="202"/>
      <c r="BA1285" s="202"/>
      <c r="BB1285" s="202"/>
      <c r="BC1285" s="202"/>
    </row>
    <row r="1286" spans="18:55" ht="14.25" customHeight="1">
      <c r="R1286" s="202"/>
      <c r="S1286" s="202"/>
      <c r="T1286" s="202"/>
      <c r="U1286" s="202"/>
      <c r="V1286" s="202"/>
      <c r="W1286" s="202"/>
      <c r="X1286" s="202"/>
      <c r="Y1286" s="202"/>
      <c r="Z1286" s="202"/>
      <c r="AA1286" s="202"/>
      <c r="AB1286" s="202"/>
      <c r="AC1286" s="202"/>
      <c r="AD1286" s="202"/>
      <c r="AE1286" s="202"/>
      <c r="AF1286" s="202"/>
      <c r="AG1286" s="202"/>
      <c r="AH1286" s="202"/>
      <c r="AI1286" s="202"/>
      <c r="AJ1286" s="202"/>
      <c r="AK1286" s="202"/>
      <c r="AL1286" s="202"/>
      <c r="AM1286" s="202"/>
      <c r="AN1286" s="202"/>
      <c r="AO1286" s="202"/>
      <c r="AP1286" s="202"/>
      <c r="AQ1286" s="202"/>
      <c r="AR1286" s="202"/>
      <c r="AS1286" s="202"/>
      <c r="AT1286" s="202"/>
      <c r="AU1286" s="202"/>
      <c r="AV1286" s="202"/>
      <c r="AW1286" s="202"/>
      <c r="AX1286" s="202"/>
      <c r="AY1286" s="202"/>
      <c r="AZ1286" s="202"/>
      <c r="BA1286" s="202"/>
      <c r="BB1286" s="202"/>
      <c r="BC1286" s="202"/>
    </row>
    <row r="1287" spans="18:55" ht="14.25" customHeight="1">
      <c r="R1287" s="202"/>
      <c r="S1287" s="202"/>
      <c r="T1287" s="202"/>
      <c r="U1287" s="202"/>
      <c r="V1287" s="202"/>
      <c r="W1287" s="202"/>
      <c r="X1287" s="202"/>
      <c r="Y1287" s="202"/>
      <c r="Z1287" s="202"/>
      <c r="AA1287" s="202"/>
      <c r="AB1287" s="202"/>
      <c r="AC1287" s="202"/>
      <c r="AD1287" s="202"/>
      <c r="AE1287" s="202"/>
      <c r="AF1287" s="202"/>
      <c r="AG1287" s="202"/>
      <c r="AH1287" s="202"/>
      <c r="AI1287" s="202"/>
      <c r="AJ1287" s="202"/>
      <c r="AK1287" s="202"/>
      <c r="AL1287" s="202"/>
      <c r="AM1287" s="202"/>
      <c r="AN1287" s="202"/>
      <c r="AO1287" s="202"/>
      <c r="AP1287" s="202"/>
      <c r="AQ1287" s="202"/>
      <c r="AR1287" s="202"/>
      <c r="AS1287" s="202"/>
      <c r="AT1287" s="202"/>
      <c r="AU1287" s="202"/>
      <c r="AV1287" s="202"/>
      <c r="AW1287" s="202"/>
      <c r="AX1287" s="202"/>
      <c r="AY1287" s="202"/>
      <c r="AZ1287" s="202"/>
      <c r="BA1287" s="202"/>
      <c r="BB1287" s="202"/>
      <c r="BC1287" s="202"/>
    </row>
    <row r="1288" spans="18:55" ht="14.25" customHeight="1">
      <c r="R1288" s="202"/>
      <c r="S1288" s="202"/>
      <c r="T1288" s="202"/>
      <c r="U1288" s="202"/>
      <c r="V1288" s="202"/>
      <c r="W1288" s="202"/>
      <c r="X1288" s="202"/>
      <c r="Y1288" s="202"/>
      <c r="Z1288" s="202"/>
      <c r="AA1288" s="202"/>
      <c r="AB1288" s="202"/>
      <c r="AC1288" s="202"/>
      <c r="AD1288" s="202"/>
      <c r="AE1288" s="202"/>
      <c r="AF1288" s="202"/>
      <c r="AG1288" s="202"/>
      <c r="AH1288" s="202"/>
      <c r="AI1288" s="202"/>
      <c r="AJ1288" s="202"/>
      <c r="AK1288" s="202"/>
      <c r="AL1288" s="202"/>
      <c r="AM1288" s="202"/>
      <c r="AN1288" s="202"/>
      <c r="AO1288" s="202"/>
      <c r="AP1288" s="202"/>
      <c r="AQ1288" s="202"/>
      <c r="AR1288" s="202"/>
      <c r="AS1288" s="202"/>
      <c r="AT1288" s="202"/>
      <c r="AU1288" s="202"/>
      <c r="AV1288" s="202"/>
      <c r="AW1288" s="202"/>
      <c r="AX1288" s="202"/>
      <c r="AY1288" s="202"/>
      <c r="AZ1288" s="202"/>
      <c r="BA1288" s="202"/>
      <c r="BB1288" s="202"/>
      <c r="BC1288" s="202"/>
    </row>
    <row r="1289" spans="18:55" ht="14.25" customHeight="1">
      <c r="R1289" s="202"/>
      <c r="S1289" s="202"/>
      <c r="T1289" s="202"/>
      <c r="U1289" s="202"/>
      <c r="V1289" s="202"/>
      <c r="W1289" s="202"/>
      <c r="X1289" s="202"/>
      <c r="Y1289" s="202"/>
      <c r="Z1289" s="202"/>
      <c r="AA1289" s="202"/>
      <c r="AB1289" s="202"/>
      <c r="AC1289" s="202"/>
      <c r="AD1289" s="202"/>
      <c r="AE1289" s="202"/>
      <c r="AF1289" s="202"/>
      <c r="AG1289" s="202"/>
      <c r="AH1289" s="202"/>
      <c r="AI1289" s="202"/>
      <c r="AJ1289" s="202"/>
      <c r="AK1289" s="202"/>
      <c r="AL1289" s="202"/>
      <c r="AM1289" s="202"/>
      <c r="AN1289" s="202"/>
      <c r="AO1289" s="202"/>
      <c r="AP1289" s="202"/>
      <c r="AQ1289" s="202"/>
      <c r="AR1289" s="202"/>
      <c r="AS1289" s="202"/>
      <c r="AT1289" s="202"/>
      <c r="AU1289" s="202"/>
      <c r="AV1289" s="202"/>
      <c r="AW1289" s="202"/>
      <c r="AX1289" s="202"/>
      <c r="AY1289" s="202"/>
      <c r="AZ1289" s="202"/>
      <c r="BA1289" s="202"/>
      <c r="BB1289" s="202"/>
      <c r="BC1289" s="202"/>
    </row>
    <row r="1290" spans="18:55" ht="14.25" customHeight="1">
      <c r="R1290" s="202"/>
      <c r="S1290" s="202"/>
      <c r="T1290" s="202"/>
      <c r="U1290" s="202"/>
      <c r="V1290" s="202"/>
      <c r="W1290" s="202"/>
      <c r="X1290" s="202"/>
      <c r="Y1290" s="202"/>
      <c r="Z1290" s="202"/>
      <c r="AA1290" s="202"/>
      <c r="AB1290" s="202"/>
      <c r="AC1290" s="202"/>
      <c r="AD1290" s="202"/>
      <c r="AE1290" s="202"/>
      <c r="AF1290" s="202"/>
      <c r="AG1290" s="202"/>
      <c r="AH1290" s="202"/>
      <c r="AI1290" s="202"/>
      <c r="AJ1290" s="202"/>
      <c r="AK1290" s="202"/>
      <c r="AL1290" s="202"/>
      <c r="AM1290" s="202"/>
      <c r="AN1290" s="202"/>
      <c r="AO1290" s="202"/>
      <c r="AP1290" s="202"/>
      <c r="AQ1290" s="202"/>
      <c r="AR1290" s="202"/>
      <c r="AS1290" s="202"/>
      <c r="AT1290" s="202"/>
      <c r="AU1290" s="202"/>
      <c r="AV1290" s="202"/>
      <c r="AW1290" s="202"/>
      <c r="AX1290" s="202"/>
      <c r="AY1290" s="202"/>
      <c r="AZ1290" s="202"/>
      <c r="BA1290" s="202"/>
      <c r="BB1290" s="202"/>
      <c r="BC1290" s="202"/>
    </row>
    <row r="1291" spans="18:55" ht="14.25" customHeight="1">
      <c r="R1291" s="202"/>
      <c r="S1291" s="202"/>
      <c r="T1291" s="202"/>
      <c r="U1291" s="202"/>
      <c r="V1291" s="202"/>
      <c r="W1291" s="202"/>
      <c r="X1291" s="202"/>
      <c r="Y1291" s="202"/>
      <c r="Z1291" s="202"/>
      <c r="AA1291" s="202"/>
      <c r="AB1291" s="202"/>
      <c r="AC1291" s="202"/>
      <c r="AD1291" s="202"/>
      <c r="AE1291" s="202"/>
      <c r="AF1291" s="202"/>
      <c r="AG1291" s="202"/>
      <c r="AH1291" s="202"/>
      <c r="AI1291" s="202"/>
      <c r="AJ1291" s="202"/>
      <c r="AK1291" s="202"/>
      <c r="AL1291" s="202"/>
      <c r="AM1291" s="202"/>
      <c r="AN1291" s="202"/>
      <c r="AO1291" s="202"/>
      <c r="AP1291" s="202"/>
      <c r="AQ1291" s="202"/>
      <c r="AR1291" s="202"/>
      <c r="AS1291" s="202"/>
      <c r="AT1291" s="202"/>
      <c r="AU1291" s="202"/>
      <c r="AV1291" s="202"/>
      <c r="AW1291" s="202"/>
      <c r="AX1291" s="202"/>
      <c r="AY1291" s="202"/>
      <c r="AZ1291" s="202"/>
      <c r="BA1291" s="202"/>
      <c r="BB1291" s="202"/>
      <c r="BC1291" s="202"/>
    </row>
    <row r="1292" spans="18:55" ht="14.25" customHeight="1">
      <c r="R1292" s="202"/>
      <c r="S1292" s="202"/>
      <c r="T1292" s="202"/>
      <c r="U1292" s="202"/>
      <c r="V1292" s="202"/>
      <c r="W1292" s="202"/>
      <c r="X1292" s="202"/>
      <c r="Y1292" s="202"/>
      <c r="Z1292" s="202"/>
      <c r="AA1292" s="202"/>
      <c r="AB1292" s="202"/>
      <c r="AC1292" s="202"/>
      <c r="AD1292" s="202"/>
      <c r="AE1292" s="202"/>
      <c r="AF1292" s="202"/>
      <c r="AG1292" s="202"/>
      <c r="AH1292" s="202"/>
      <c r="AI1292" s="202"/>
      <c r="AJ1292" s="202"/>
      <c r="AK1292" s="202"/>
      <c r="AL1292" s="202"/>
      <c r="AM1292" s="202"/>
      <c r="AN1292" s="202"/>
      <c r="AO1292" s="202"/>
      <c r="AP1292" s="202"/>
      <c r="AQ1292" s="202"/>
      <c r="AR1292" s="202"/>
      <c r="AS1292" s="202"/>
      <c r="AT1292" s="202"/>
      <c r="AU1292" s="202"/>
      <c r="AV1292" s="202"/>
      <c r="AW1292" s="202"/>
      <c r="AX1292" s="202"/>
      <c r="AY1292" s="202"/>
      <c r="AZ1292" s="202"/>
      <c r="BA1292" s="202"/>
      <c r="BB1292" s="202"/>
      <c r="BC1292" s="202"/>
    </row>
    <row r="1293" spans="18:55" ht="14.25" customHeight="1">
      <c r="R1293" s="202"/>
      <c r="S1293" s="202"/>
      <c r="T1293" s="202"/>
      <c r="U1293" s="202"/>
      <c r="V1293" s="202"/>
      <c r="W1293" s="202"/>
      <c r="X1293" s="202"/>
      <c r="Y1293" s="202"/>
      <c r="Z1293" s="202"/>
      <c r="AA1293" s="202"/>
      <c r="AB1293" s="202"/>
      <c r="AC1293" s="202"/>
      <c r="AD1293" s="202"/>
      <c r="AE1293" s="202"/>
      <c r="AF1293" s="202"/>
      <c r="AG1293" s="202"/>
      <c r="AH1293" s="202"/>
      <c r="AI1293" s="202"/>
      <c r="AJ1293" s="202"/>
      <c r="AK1293" s="202"/>
      <c r="AL1293" s="202"/>
      <c r="AM1293" s="202"/>
      <c r="AN1293" s="202"/>
      <c r="AO1293" s="202"/>
      <c r="AP1293" s="202"/>
      <c r="AQ1293" s="202"/>
      <c r="AR1293" s="202"/>
      <c r="AS1293" s="202"/>
      <c r="AT1293" s="202"/>
      <c r="AU1293" s="202"/>
      <c r="AV1293" s="202"/>
      <c r="AW1293" s="202"/>
      <c r="AX1293" s="202"/>
      <c r="AY1293" s="202"/>
      <c r="AZ1293" s="202"/>
      <c r="BA1293" s="202"/>
      <c r="BB1293" s="202"/>
      <c r="BC1293" s="202"/>
    </row>
    <row r="1294" spans="18:55" ht="14.25" customHeight="1">
      <c r="R1294" s="202"/>
      <c r="S1294" s="202"/>
      <c r="T1294" s="202"/>
      <c r="U1294" s="202"/>
      <c r="V1294" s="202"/>
      <c r="W1294" s="202"/>
      <c r="X1294" s="202"/>
      <c r="Y1294" s="202"/>
      <c r="Z1294" s="202"/>
      <c r="AA1294" s="202"/>
      <c r="AB1294" s="202"/>
      <c r="AC1294" s="202"/>
      <c r="AD1294" s="202"/>
      <c r="AE1294" s="202"/>
      <c r="AF1294" s="202"/>
      <c r="AG1294" s="202"/>
      <c r="AH1294" s="202"/>
      <c r="AI1294" s="202"/>
      <c r="AJ1294" s="202"/>
      <c r="AK1294" s="202"/>
      <c r="AL1294" s="202"/>
      <c r="AM1294" s="202"/>
      <c r="AN1294" s="202"/>
      <c r="AO1294" s="202"/>
      <c r="AP1294" s="202"/>
      <c r="AQ1294" s="202"/>
      <c r="AR1294" s="202"/>
      <c r="AS1294" s="202"/>
      <c r="AT1294" s="202"/>
      <c r="AU1294" s="202"/>
      <c r="AV1294" s="202"/>
      <c r="AW1294" s="202"/>
      <c r="AX1294" s="202"/>
      <c r="AY1294" s="202"/>
      <c r="AZ1294" s="202"/>
      <c r="BA1294" s="202"/>
      <c r="BB1294" s="202"/>
      <c r="BC1294" s="202"/>
    </row>
    <row r="1295" spans="18:55" ht="14.25" customHeight="1">
      <c r="R1295" s="202"/>
      <c r="S1295" s="202"/>
      <c r="T1295" s="202"/>
      <c r="U1295" s="202"/>
      <c r="V1295" s="202"/>
      <c r="W1295" s="202"/>
      <c r="X1295" s="202"/>
      <c r="Y1295" s="202"/>
      <c r="Z1295" s="202"/>
      <c r="AA1295" s="202"/>
      <c r="AB1295" s="202"/>
      <c r="AC1295" s="202"/>
      <c r="AD1295" s="202"/>
      <c r="AE1295" s="202"/>
      <c r="AF1295" s="202"/>
      <c r="AG1295" s="202"/>
      <c r="AH1295" s="202"/>
      <c r="AI1295" s="202"/>
      <c r="AJ1295" s="202"/>
      <c r="AK1295" s="202"/>
      <c r="AL1295" s="202"/>
      <c r="AM1295" s="202"/>
      <c r="AN1295" s="202"/>
      <c r="AO1295" s="202"/>
      <c r="AP1295" s="202"/>
      <c r="AQ1295" s="202"/>
      <c r="AR1295" s="202"/>
      <c r="AS1295" s="202"/>
      <c r="AT1295" s="202"/>
      <c r="AU1295" s="202"/>
      <c r="AV1295" s="202"/>
      <c r="AW1295" s="202"/>
      <c r="AX1295" s="202"/>
      <c r="AY1295" s="202"/>
      <c r="AZ1295" s="202"/>
      <c r="BA1295" s="202"/>
      <c r="BB1295" s="202"/>
      <c r="BC1295" s="202"/>
    </row>
    <row r="1296" spans="18:55" ht="14.25" customHeight="1">
      <c r="R1296" s="202"/>
      <c r="S1296" s="202"/>
      <c r="T1296" s="202"/>
      <c r="U1296" s="202"/>
      <c r="V1296" s="202"/>
      <c r="W1296" s="202"/>
      <c r="X1296" s="202"/>
      <c r="Y1296" s="202"/>
      <c r="Z1296" s="202"/>
      <c r="AA1296" s="202"/>
      <c r="AB1296" s="202"/>
      <c r="AC1296" s="202"/>
      <c r="AD1296" s="202"/>
      <c r="AE1296" s="202"/>
      <c r="AF1296" s="202"/>
      <c r="AG1296" s="202"/>
      <c r="AH1296" s="202"/>
      <c r="AI1296" s="202"/>
      <c r="AJ1296" s="202"/>
      <c r="AK1296" s="202"/>
      <c r="AL1296" s="202"/>
      <c r="AM1296" s="202"/>
      <c r="AN1296" s="202"/>
      <c r="AO1296" s="202"/>
      <c r="AP1296" s="202"/>
      <c r="AQ1296" s="202"/>
      <c r="AR1296" s="202"/>
      <c r="AS1296" s="202"/>
      <c r="AT1296" s="202"/>
      <c r="AU1296" s="202"/>
      <c r="AV1296" s="202"/>
      <c r="AW1296" s="202"/>
      <c r="AX1296" s="202"/>
      <c r="AY1296" s="202"/>
      <c r="AZ1296" s="202"/>
      <c r="BA1296" s="202"/>
      <c r="BB1296" s="202"/>
      <c r="BC1296" s="202"/>
    </row>
    <row r="1297" spans="18:55" ht="14.25" customHeight="1">
      <c r="R1297" s="202"/>
      <c r="S1297" s="202"/>
      <c r="T1297" s="202"/>
      <c r="U1297" s="202"/>
      <c r="V1297" s="202"/>
      <c r="W1297" s="202"/>
      <c r="X1297" s="202"/>
      <c r="Y1297" s="202"/>
      <c r="Z1297" s="202"/>
      <c r="AA1297" s="202"/>
      <c r="AB1297" s="202"/>
      <c r="AC1297" s="202"/>
      <c r="AD1297" s="202"/>
      <c r="AE1297" s="202"/>
      <c r="AF1297" s="202"/>
      <c r="AG1297" s="202"/>
      <c r="AH1297" s="202"/>
      <c r="AI1297" s="202"/>
      <c r="AJ1297" s="202"/>
      <c r="AK1297" s="202"/>
      <c r="AL1297" s="202"/>
      <c r="AM1297" s="202"/>
      <c r="AN1297" s="202"/>
      <c r="AO1297" s="202"/>
      <c r="AP1297" s="202"/>
      <c r="AQ1297" s="202"/>
      <c r="AR1297" s="202"/>
      <c r="AS1297" s="202"/>
      <c r="AT1297" s="202"/>
      <c r="AU1297" s="202"/>
      <c r="AV1297" s="202"/>
      <c r="AW1297" s="202"/>
      <c r="AX1297" s="202"/>
      <c r="AY1297" s="202"/>
      <c r="AZ1297" s="202"/>
      <c r="BA1297" s="202"/>
      <c r="BB1297" s="202"/>
      <c r="BC1297" s="202"/>
    </row>
    <row r="1298" spans="18:55" ht="14.25" customHeight="1">
      <c r="R1298" s="202"/>
      <c r="S1298" s="202"/>
      <c r="T1298" s="202"/>
      <c r="U1298" s="202"/>
      <c r="V1298" s="202"/>
      <c r="W1298" s="202"/>
      <c r="X1298" s="202"/>
      <c r="Y1298" s="202"/>
      <c r="Z1298" s="202"/>
      <c r="AA1298" s="202"/>
      <c r="AB1298" s="202"/>
      <c r="AC1298" s="202"/>
      <c r="AD1298" s="202"/>
      <c r="AE1298" s="202"/>
      <c r="AF1298" s="202"/>
      <c r="AG1298" s="202"/>
      <c r="AH1298" s="202"/>
      <c r="AI1298" s="202"/>
      <c r="AJ1298" s="202"/>
      <c r="AK1298" s="202"/>
      <c r="AL1298" s="202"/>
      <c r="AM1298" s="202"/>
      <c r="AN1298" s="202"/>
      <c r="AO1298" s="202"/>
      <c r="AP1298" s="202"/>
      <c r="AQ1298" s="202"/>
      <c r="AR1298" s="202"/>
      <c r="AS1298" s="202"/>
      <c r="AT1298" s="202"/>
      <c r="AU1298" s="202"/>
      <c r="AV1298" s="202"/>
      <c r="AW1298" s="202"/>
      <c r="AX1298" s="202"/>
      <c r="AY1298" s="202"/>
      <c r="AZ1298" s="202"/>
      <c r="BA1298" s="202"/>
      <c r="BB1298" s="202"/>
      <c r="BC1298" s="202"/>
    </row>
    <row r="1299" spans="18:55" ht="14.25" customHeight="1">
      <c r="R1299" s="202"/>
      <c r="S1299" s="202"/>
      <c r="T1299" s="202"/>
      <c r="U1299" s="202"/>
      <c r="V1299" s="202"/>
      <c r="W1299" s="202"/>
      <c r="X1299" s="202"/>
      <c r="Y1299" s="202"/>
      <c r="Z1299" s="202"/>
      <c r="AA1299" s="202"/>
      <c r="AB1299" s="202"/>
      <c r="AC1299" s="202"/>
      <c r="AD1299" s="202"/>
      <c r="AE1299" s="202"/>
      <c r="AF1299" s="202"/>
      <c r="AG1299" s="202"/>
      <c r="AH1299" s="202"/>
      <c r="AI1299" s="202"/>
      <c r="AJ1299" s="202"/>
      <c r="AK1299" s="202"/>
      <c r="AL1299" s="202"/>
      <c r="AM1299" s="202"/>
      <c r="AN1299" s="202"/>
      <c r="AO1299" s="202"/>
      <c r="AP1299" s="202"/>
      <c r="AQ1299" s="202"/>
      <c r="AR1299" s="202"/>
      <c r="AS1299" s="202"/>
      <c r="AT1299" s="202"/>
      <c r="AU1299" s="202"/>
      <c r="AV1299" s="202"/>
      <c r="AW1299" s="202"/>
      <c r="AX1299" s="202"/>
      <c r="AY1299" s="202"/>
      <c r="AZ1299" s="202"/>
      <c r="BA1299" s="202"/>
      <c r="BB1299" s="202"/>
      <c r="BC1299" s="202"/>
    </row>
    <row r="1300" spans="18:55" ht="14.25" customHeight="1">
      <c r="R1300" s="202"/>
      <c r="S1300" s="202"/>
      <c r="T1300" s="202"/>
      <c r="U1300" s="202"/>
      <c r="V1300" s="202"/>
      <c r="W1300" s="202"/>
      <c r="X1300" s="202"/>
      <c r="Y1300" s="202"/>
      <c r="Z1300" s="202"/>
      <c r="AA1300" s="202"/>
      <c r="AB1300" s="202"/>
      <c r="AC1300" s="202"/>
      <c r="AD1300" s="202"/>
      <c r="AE1300" s="202"/>
      <c r="AF1300" s="202"/>
      <c r="AG1300" s="202"/>
      <c r="AH1300" s="202"/>
      <c r="AI1300" s="202"/>
      <c r="AJ1300" s="202"/>
      <c r="AK1300" s="202"/>
      <c r="AL1300" s="202"/>
      <c r="AM1300" s="202"/>
      <c r="AN1300" s="202"/>
      <c r="AO1300" s="202"/>
      <c r="AP1300" s="202"/>
      <c r="AQ1300" s="202"/>
      <c r="AR1300" s="202"/>
      <c r="AS1300" s="202"/>
      <c r="AT1300" s="202"/>
      <c r="AU1300" s="202"/>
      <c r="AV1300" s="202"/>
      <c r="AW1300" s="202"/>
      <c r="AX1300" s="202"/>
      <c r="AY1300" s="202"/>
      <c r="AZ1300" s="202"/>
      <c r="BA1300" s="202"/>
      <c r="BB1300" s="202"/>
      <c r="BC1300" s="202"/>
    </row>
    <row r="1301" spans="18:55" ht="14.25" customHeight="1">
      <c r="R1301" s="202"/>
      <c r="S1301" s="202"/>
      <c r="T1301" s="202"/>
      <c r="U1301" s="202"/>
      <c r="V1301" s="202"/>
      <c r="W1301" s="202"/>
      <c r="X1301" s="202"/>
      <c r="Y1301" s="202"/>
      <c r="Z1301" s="202"/>
      <c r="AA1301" s="202"/>
      <c r="AB1301" s="202"/>
      <c r="AC1301" s="202"/>
      <c r="AD1301" s="202"/>
      <c r="AE1301" s="202"/>
      <c r="AF1301" s="202"/>
      <c r="AG1301" s="202"/>
      <c r="AH1301" s="202"/>
      <c r="AI1301" s="202"/>
      <c r="AJ1301" s="202"/>
      <c r="AK1301" s="202"/>
      <c r="AL1301" s="202"/>
      <c r="AM1301" s="202"/>
      <c r="AN1301" s="202"/>
      <c r="AO1301" s="202"/>
      <c r="AP1301" s="202"/>
      <c r="AQ1301" s="202"/>
      <c r="AR1301" s="202"/>
      <c r="AS1301" s="202"/>
      <c r="AT1301" s="202"/>
      <c r="AU1301" s="202"/>
      <c r="AV1301" s="202"/>
      <c r="AW1301" s="202"/>
      <c r="AX1301" s="202"/>
      <c r="AY1301" s="202"/>
      <c r="AZ1301" s="202"/>
      <c r="BA1301" s="202"/>
      <c r="BB1301" s="202"/>
      <c r="BC1301" s="202"/>
    </row>
    <row r="1302" spans="18:55" ht="14.25" customHeight="1">
      <c r="R1302" s="202"/>
      <c r="S1302" s="202"/>
      <c r="T1302" s="202"/>
      <c r="U1302" s="202"/>
      <c r="V1302" s="202"/>
      <c r="W1302" s="202"/>
      <c r="X1302" s="202"/>
      <c r="Y1302" s="202"/>
      <c r="Z1302" s="202"/>
      <c r="AA1302" s="202"/>
      <c r="AB1302" s="202"/>
      <c r="AC1302" s="202"/>
      <c r="AD1302" s="202"/>
      <c r="AE1302" s="202"/>
      <c r="AF1302" s="202"/>
      <c r="AG1302" s="202"/>
      <c r="AH1302" s="202"/>
      <c r="AI1302" s="202"/>
      <c r="AJ1302" s="202"/>
      <c r="AK1302" s="202"/>
      <c r="AL1302" s="202"/>
      <c r="AM1302" s="202"/>
      <c r="AN1302" s="202"/>
      <c r="AO1302" s="202"/>
      <c r="AP1302" s="202"/>
      <c r="AQ1302" s="202"/>
      <c r="AR1302" s="202"/>
      <c r="AS1302" s="202"/>
      <c r="AT1302" s="202"/>
      <c r="AU1302" s="202"/>
      <c r="AV1302" s="202"/>
      <c r="AW1302" s="202"/>
      <c r="AX1302" s="202"/>
      <c r="AY1302" s="202"/>
      <c r="AZ1302" s="202"/>
      <c r="BA1302" s="202"/>
      <c r="BB1302" s="202"/>
      <c r="BC1302" s="202"/>
    </row>
    <row r="1303" spans="18:55" ht="14.25" customHeight="1">
      <c r="R1303" s="202"/>
      <c r="S1303" s="202"/>
      <c r="T1303" s="202"/>
      <c r="U1303" s="202"/>
      <c r="V1303" s="202"/>
      <c r="W1303" s="202"/>
      <c r="X1303" s="202"/>
      <c r="Y1303" s="202"/>
      <c r="Z1303" s="202"/>
      <c r="AA1303" s="202"/>
      <c r="AB1303" s="202"/>
      <c r="AC1303" s="202"/>
      <c r="AD1303" s="202"/>
      <c r="AE1303" s="202"/>
      <c r="AF1303" s="202"/>
      <c r="AG1303" s="202"/>
      <c r="AH1303" s="202"/>
      <c r="AI1303" s="202"/>
      <c r="AJ1303" s="202"/>
      <c r="AK1303" s="202"/>
      <c r="AL1303" s="202"/>
      <c r="AM1303" s="202"/>
      <c r="AN1303" s="202"/>
      <c r="AO1303" s="202"/>
      <c r="AP1303" s="202"/>
      <c r="AQ1303" s="202"/>
      <c r="AR1303" s="202"/>
      <c r="AS1303" s="202"/>
      <c r="AT1303" s="202"/>
      <c r="AU1303" s="202"/>
      <c r="AV1303" s="202"/>
      <c r="AW1303" s="202"/>
      <c r="AX1303" s="202"/>
      <c r="AY1303" s="202"/>
      <c r="AZ1303" s="202"/>
      <c r="BA1303" s="202"/>
      <c r="BB1303" s="202"/>
      <c r="BC1303" s="202"/>
    </row>
    <row r="1304" spans="18:55" ht="14.25" customHeight="1">
      <c r="R1304" s="202"/>
      <c r="S1304" s="202"/>
      <c r="T1304" s="202"/>
      <c r="U1304" s="202"/>
      <c r="V1304" s="202"/>
      <c r="W1304" s="202"/>
      <c r="X1304" s="202"/>
      <c r="Y1304" s="202"/>
      <c r="Z1304" s="202"/>
      <c r="AA1304" s="202"/>
      <c r="AB1304" s="202"/>
      <c r="AC1304" s="202"/>
      <c r="AD1304" s="202"/>
      <c r="AE1304" s="202"/>
      <c r="AF1304" s="202"/>
      <c r="AG1304" s="202"/>
      <c r="AH1304" s="202"/>
      <c r="AI1304" s="202"/>
      <c r="AJ1304" s="202"/>
      <c r="AK1304" s="202"/>
      <c r="AL1304" s="202"/>
      <c r="AM1304" s="202"/>
      <c r="AN1304" s="202"/>
      <c r="AO1304" s="202"/>
      <c r="AP1304" s="202"/>
      <c r="AQ1304" s="202"/>
      <c r="AR1304" s="202"/>
      <c r="AS1304" s="202"/>
      <c r="AT1304" s="202"/>
      <c r="AU1304" s="202"/>
      <c r="AV1304" s="202"/>
      <c r="AW1304" s="202"/>
      <c r="AX1304" s="202"/>
      <c r="AY1304" s="202"/>
      <c r="AZ1304" s="202"/>
      <c r="BA1304" s="202"/>
      <c r="BB1304" s="202"/>
      <c r="BC1304" s="202"/>
    </row>
    <row r="1305" spans="18:55" ht="14.25" customHeight="1">
      <c r="R1305" s="202"/>
      <c r="S1305" s="202"/>
      <c r="T1305" s="202"/>
      <c r="U1305" s="202"/>
      <c r="V1305" s="202"/>
      <c r="W1305" s="202"/>
      <c r="X1305" s="202"/>
      <c r="Y1305" s="202"/>
      <c r="Z1305" s="202"/>
      <c r="AA1305" s="202"/>
      <c r="AB1305" s="202"/>
      <c r="AC1305" s="202"/>
      <c r="AD1305" s="202"/>
      <c r="AE1305" s="202"/>
      <c r="AF1305" s="202"/>
      <c r="AG1305" s="202"/>
      <c r="AH1305" s="202"/>
      <c r="AI1305" s="202"/>
      <c r="AJ1305" s="202"/>
      <c r="AK1305" s="202"/>
      <c r="AL1305" s="202"/>
      <c r="AM1305" s="202"/>
      <c r="AN1305" s="202"/>
      <c r="AO1305" s="202"/>
      <c r="AP1305" s="202"/>
      <c r="AQ1305" s="202"/>
      <c r="AR1305" s="202"/>
      <c r="AS1305" s="202"/>
      <c r="AT1305" s="202"/>
      <c r="AU1305" s="202"/>
      <c r="AV1305" s="202"/>
      <c r="AW1305" s="202"/>
      <c r="AX1305" s="202"/>
      <c r="AY1305" s="202"/>
      <c r="AZ1305" s="202"/>
      <c r="BA1305" s="202"/>
      <c r="BB1305" s="202"/>
      <c r="BC1305" s="202"/>
    </row>
    <row r="1306" spans="18:55" ht="14.25" customHeight="1">
      <c r="R1306" s="202"/>
      <c r="S1306" s="202"/>
      <c r="T1306" s="202"/>
      <c r="U1306" s="202"/>
      <c r="V1306" s="202"/>
      <c r="W1306" s="202"/>
      <c r="X1306" s="202"/>
      <c r="Y1306" s="202"/>
      <c r="Z1306" s="202"/>
      <c r="AA1306" s="202"/>
      <c r="AB1306" s="202"/>
      <c r="AC1306" s="202"/>
      <c r="AD1306" s="202"/>
      <c r="AE1306" s="202"/>
      <c r="AF1306" s="202"/>
      <c r="AG1306" s="202"/>
      <c r="AH1306" s="202"/>
      <c r="AI1306" s="202"/>
      <c r="AJ1306" s="202"/>
      <c r="AK1306" s="202"/>
      <c r="AL1306" s="202"/>
      <c r="AM1306" s="202"/>
      <c r="AN1306" s="202"/>
      <c r="AO1306" s="202"/>
      <c r="AP1306" s="202"/>
      <c r="AQ1306" s="202"/>
      <c r="AR1306" s="202"/>
      <c r="AS1306" s="202"/>
      <c r="AT1306" s="202"/>
      <c r="AU1306" s="202"/>
      <c r="AV1306" s="202"/>
      <c r="AW1306" s="202"/>
      <c r="AX1306" s="202"/>
      <c r="AY1306" s="202"/>
      <c r="AZ1306" s="202"/>
      <c r="BA1306" s="202"/>
      <c r="BB1306" s="202"/>
      <c r="BC1306" s="202"/>
    </row>
    <row r="1307" spans="18:55" ht="14.25" customHeight="1">
      <c r="R1307" s="202"/>
      <c r="S1307" s="202"/>
      <c r="T1307" s="202"/>
      <c r="U1307" s="202"/>
      <c r="V1307" s="202"/>
      <c r="W1307" s="202"/>
      <c r="X1307" s="202"/>
      <c r="Y1307" s="202"/>
      <c r="Z1307" s="202"/>
      <c r="AA1307" s="202"/>
      <c r="AB1307" s="202"/>
      <c r="AC1307" s="202"/>
      <c r="AD1307" s="202"/>
      <c r="AE1307" s="202"/>
      <c r="AF1307" s="202"/>
      <c r="AG1307" s="202"/>
      <c r="AH1307" s="202"/>
      <c r="AI1307" s="202"/>
      <c r="AJ1307" s="202"/>
      <c r="AK1307" s="202"/>
      <c r="AL1307" s="202"/>
      <c r="AM1307" s="202"/>
      <c r="AN1307" s="202"/>
      <c r="AO1307" s="202"/>
      <c r="AP1307" s="202"/>
      <c r="AQ1307" s="202"/>
      <c r="AR1307" s="202"/>
      <c r="AS1307" s="202"/>
      <c r="AT1307" s="202"/>
      <c r="AU1307" s="202"/>
      <c r="AV1307" s="202"/>
      <c r="AW1307" s="202"/>
      <c r="AX1307" s="202"/>
      <c r="AY1307" s="202"/>
      <c r="AZ1307" s="202"/>
      <c r="BA1307" s="202"/>
      <c r="BB1307" s="202"/>
      <c r="BC1307" s="202"/>
    </row>
    <row r="1308" spans="18:55" ht="14.25" customHeight="1">
      <c r="R1308" s="202"/>
      <c r="S1308" s="202"/>
      <c r="T1308" s="202"/>
      <c r="U1308" s="202"/>
      <c r="V1308" s="202"/>
      <c r="W1308" s="202"/>
      <c r="X1308" s="202"/>
      <c r="Y1308" s="202"/>
      <c r="Z1308" s="202"/>
      <c r="AA1308" s="202"/>
      <c r="AB1308" s="202"/>
      <c r="AC1308" s="202"/>
      <c r="AD1308" s="202"/>
      <c r="AE1308" s="202"/>
      <c r="AF1308" s="202"/>
      <c r="AG1308" s="202"/>
      <c r="AH1308" s="202"/>
      <c r="AI1308" s="202"/>
      <c r="AJ1308" s="202"/>
      <c r="AK1308" s="202"/>
      <c r="AL1308" s="202"/>
      <c r="AM1308" s="202"/>
      <c r="AN1308" s="202"/>
      <c r="AO1308" s="202"/>
      <c r="AP1308" s="202"/>
      <c r="AQ1308" s="202"/>
      <c r="AR1308" s="202"/>
      <c r="AS1308" s="202"/>
      <c r="AT1308" s="202"/>
      <c r="AU1308" s="202"/>
      <c r="AV1308" s="202"/>
      <c r="AW1308" s="202"/>
      <c r="AX1308" s="202"/>
      <c r="AY1308" s="202"/>
      <c r="AZ1308" s="202"/>
      <c r="BA1308" s="202"/>
      <c r="BB1308" s="202"/>
      <c r="BC1308" s="202"/>
    </row>
    <row r="1309" spans="18:55" ht="14.25" customHeight="1">
      <c r="R1309" s="202"/>
      <c r="S1309" s="202"/>
      <c r="T1309" s="202"/>
      <c r="U1309" s="202"/>
      <c r="V1309" s="202"/>
      <c r="W1309" s="202"/>
      <c r="X1309" s="202"/>
      <c r="Y1309" s="202"/>
      <c r="Z1309" s="202"/>
      <c r="AA1309" s="202"/>
      <c r="AB1309" s="202"/>
      <c r="AC1309" s="202"/>
      <c r="AD1309" s="202"/>
      <c r="AE1309" s="202"/>
      <c r="AF1309" s="202"/>
      <c r="AG1309" s="202"/>
      <c r="AH1309" s="202"/>
      <c r="AI1309" s="202"/>
      <c r="AJ1309" s="202"/>
      <c r="AK1309" s="202"/>
      <c r="AL1309" s="202"/>
      <c r="AM1309" s="202"/>
      <c r="AN1309" s="202"/>
      <c r="AO1309" s="202"/>
      <c r="AP1309" s="202"/>
      <c r="AQ1309" s="202"/>
      <c r="AR1309" s="202"/>
      <c r="AS1309" s="202"/>
      <c r="AT1309" s="202"/>
      <c r="AU1309" s="202"/>
      <c r="AV1309" s="202"/>
      <c r="AW1309" s="202"/>
      <c r="AX1309" s="202"/>
      <c r="AY1309" s="202"/>
      <c r="AZ1309" s="202"/>
      <c r="BA1309" s="202"/>
      <c r="BB1309" s="202"/>
      <c r="BC1309" s="202"/>
    </row>
    <row r="1310" spans="18:55" ht="14.25" customHeight="1">
      <c r="R1310" s="202"/>
      <c r="S1310" s="202"/>
      <c r="T1310" s="202"/>
      <c r="U1310" s="202"/>
      <c r="V1310" s="202"/>
      <c r="W1310" s="202"/>
      <c r="X1310" s="202"/>
      <c r="Y1310" s="202"/>
      <c r="Z1310" s="202"/>
      <c r="AA1310" s="202"/>
      <c r="AB1310" s="202"/>
      <c r="AC1310" s="202"/>
      <c r="AD1310" s="202"/>
      <c r="AE1310" s="202"/>
      <c r="AF1310" s="202"/>
      <c r="AG1310" s="202"/>
      <c r="AH1310" s="202"/>
      <c r="AI1310" s="202"/>
      <c r="AJ1310" s="202"/>
      <c r="AK1310" s="202"/>
      <c r="AL1310" s="202"/>
      <c r="AM1310" s="202"/>
      <c r="AN1310" s="202"/>
      <c r="AO1310" s="202"/>
      <c r="AP1310" s="202"/>
      <c r="AQ1310" s="202"/>
      <c r="AR1310" s="202"/>
      <c r="AS1310" s="202"/>
      <c r="AT1310" s="202"/>
      <c r="AU1310" s="202"/>
      <c r="AV1310" s="202"/>
      <c r="AW1310" s="202"/>
      <c r="AX1310" s="202"/>
      <c r="AY1310" s="202"/>
      <c r="AZ1310" s="202"/>
      <c r="BA1310" s="202"/>
      <c r="BB1310" s="202"/>
      <c r="BC1310" s="202"/>
    </row>
    <row r="1311" spans="18:55" ht="14.25" customHeight="1">
      <c r="R1311" s="202"/>
      <c r="S1311" s="202"/>
      <c r="T1311" s="202"/>
      <c r="U1311" s="202"/>
      <c r="V1311" s="202"/>
      <c r="W1311" s="202"/>
      <c r="X1311" s="202"/>
      <c r="Y1311" s="202"/>
      <c r="Z1311" s="202"/>
      <c r="AA1311" s="202"/>
      <c r="AB1311" s="202"/>
      <c r="AC1311" s="202"/>
      <c r="AD1311" s="202"/>
      <c r="AE1311" s="202"/>
      <c r="AF1311" s="202"/>
      <c r="AG1311" s="202"/>
      <c r="AH1311" s="202"/>
      <c r="AI1311" s="202"/>
      <c r="AJ1311" s="202"/>
      <c r="AK1311" s="202"/>
      <c r="AL1311" s="202"/>
      <c r="AM1311" s="202"/>
      <c r="AN1311" s="202"/>
      <c r="AO1311" s="202"/>
      <c r="AP1311" s="202"/>
      <c r="AQ1311" s="202"/>
      <c r="AR1311" s="202"/>
      <c r="AS1311" s="202"/>
      <c r="AT1311" s="202"/>
      <c r="AU1311" s="202"/>
      <c r="AV1311" s="202"/>
      <c r="AW1311" s="202"/>
      <c r="AX1311" s="202"/>
      <c r="AY1311" s="202"/>
      <c r="AZ1311" s="202"/>
      <c r="BA1311" s="202"/>
      <c r="BB1311" s="202"/>
      <c r="BC1311" s="202"/>
    </row>
    <row r="1312" spans="18:55" ht="14.25" customHeight="1">
      <c r="R1312" s="202"/>
      <c r="S1312" s="202"/>
      <c r="T1312" s="202"/>
      <c r="U1312" s="202"/>
      <c r="V1312" s="202"/>
      <c r="W1312" s="202"/>
      <c r="X1312" s="202"/>
      <c r="Y1312" s="202"/>
      <c r="Z1312" s="202"/>
      <c r="AA1312" s="202"/>
      <c r="AB1312" s="202"/>
      <c r="AC1312" s="202"/>
      <c r="AD1312" s="202"/>
      <c r="AE1312" s="202"/>
      <c r="AF1312" s="202"/>
      <c r="AG1312" s="202"/>
      <c r="AH1312" s="202"/>
      <c r="AI1312" s="202"/>
      <c r="AJ1312" s="202"/>
      <c r="AK1312" s="202"/>
      <c r="AL1312" s="202"/>
      <c r="AM1312" s="202"/>
      <c r="AN1312" s="202"/>
      <c r="AO1312" s="202"/>
      <c r="AP1312" s="202"/>
      <c r="AQ1312" s="202"/>
      <c r="AR1312" s="202"/>
      <c r="AS1312" s="202"/>
      <c r="AT1312" s="202"/>
      <c r="AU1312" s="202"/>
      <c r="AV1312" s="202"/>
      <c r="AW1312" s="202"/>
      <c r="AX1312" s="202"/>
      <c r="AY1312" s="202"/>
      <c r="AZ1312" s="202"/>
      <c r="BA1312" s="202"/>
      <c r="BB1312" s="202"/>
      <c r="BC1312" s="202"/>
    </row>
    <row r="1313" spans="18:55" ht="14.25" customHeight="1">
      <c r="R1313" s="202"/>
      <c r="S1313" s="202"/>
      <c r="T1313" s="202"/>
      <c r="U1313" s="202"/>
      <c r="V1313" s="202"/>
      <c r="W1313" s="202"/>
      <c r="X1313" s="202"/>
      <c r="Y1313" s="202"/>
      <c r="Z1313" s="202"/>
      <c r="AA1313" s="202"/>
      <c r="AB1313" s="202"/>
      <c r="AC1313" s="202"/>
      <c r="AD1313" s="202"/>
      <c r="AE1313" s="202"/>
      <c r="AF1313" s="202"/>
      <c r="AG1313" s="202"/>
      <c r="AH1313" s="202"/>
      <c r="AI1313" s="202"/>
      <c r="AJ1313" s="202"/>
      <c r="AK1313" s="202"/>
      <c r="AL1313" s="202"/>
      <c r="AM1313" s="202"/>
      <c r="AN1313" s="202"/>
      <c r="AO1313" s="202"/>
      <c r="AP1313" s="202"/>
      <c r="AQ1313" s="202"/>
      <c r="AR1313" s="202"/>
      <c r="AS1313" s="202"/>
      <c r="AT1313" s="202"/>
      <c r="AU1313" s="202"/>
      <c r="AV1313" s="202"/>
      <c r="AW1313" s="202"/>
      <c r="AX1313" s="202"/>
      <c r="AY1313" s="202"/>
      <c r="AZ1313" s="202"/>
      <c r="BA1313" s="202"/>
      <c r="BB1313" s="202"/>
      <c r="BC1313" s="202"/>
    </row>
    <row r="1314" spans="18:55" ht="14.25" customHeight="1">
      <c r="R1314" s="202"/>
      <c r="S1314" s="202"/>
      <c r="T1314" s="202"/>
      <c r="U1314" s="202"/>
      <c r="V1314" s="202"/>
      <c r="W1314" s="202"/>
      <c r="X1314" s="202"/>
      <c r="Y1314" s="202"/>
      <c r="Z1314" s="202"/>
      <c r="AA1314" s="202"/>
      <c r="AB1314" s="202"/>
      <c r="AC1314" s="202"/>
      <c r="AD1314" s="202"/>
      <c r="AE1314" s="202"/>
      <c r="AF1314" s="202"/>
      <c r="AG1314" s="202"/>
      <c r="AH1314" s="202"/>
      <c r="AI1314" s="202"/>
      <c r="AJ1314" s="202"/>
      <c r="AK1314" s="202"/>
      <c r="AL1314" s="202"/>
      <c r="AM1314" s="202"/>
      <c r="AN1314" s="202"/>
      <c r="AO1314" s="202"/>
      <c r="AP1314" s="202"/>
      <c r="AQ1314" s="202"/>
      <c r="AR1314" s="202"/>
      <c r="AS1314" s="202"/>
      <c r="AT1314" s="202"/>
      <c r="AU1314" s="202"/>
      <c r="AV1314" s="202"/>
      <c r="AW1314" s="202"/>
      <c r="AX1314" s="202"/>
      <c r="AY1314" s="202"/>
      <c r="AZ1314" s="202"/>
      <c r="BA1314" s="202"/>
      <c r="BB1314" s="202"/>
      <c r="BC1314" s="202"/>
    </row>
    <row r="1315" spans="18:55" ht="14.25" customHeight="1">
      <c r="R1315" s="202"/>
      <c r="S1315" s="202"/>
      <c r="T1315" s="202"/>
      <c r="U1315" s="202"/>
      <c r="V1315" s="202"/>
      <c r="W1315" s="202"/>
      <c r="X1315" s="202"/>
      <c r="Y1315" s="202"/>
      <c r="Z1315" s="202"/>
      <c r="AA1315" s="202"/>
      <c r="AB1315" s="202"/>
      <c r="AC1315" s="202"/>
      <c r="AD1315" s="202"/>
      <c r="AE1315" s="202"/>
      <c r="AF1315" s="202"/>
      <c r="AG1315" s="202"/>
      <c r="AH1315" s="202"/>
      <c r="AI1315" s="202"/>
      <c r="AJ1315" s="202"/>
      <c r="AK1315" s="202"/>
      <c r="AL1315" s="202"/>
      <c r="AM1315" s="202"/>
      <c r="AN1315" s="202"/>
      <c r="AO1315" s="202"/>
      <c r="AP1315" s="202"/>
      <c r="AQ1315" s="202"/>
      <c r="AR1315" s="202"/>
      <c r="AS1315" s="202"/>
      <c r="AT1315" s="202"/>
      <c r="AU1315" s="202"/>
      <c r="AV1315" s="202"/>
      <c r="AW1315" s="202"/>
      <c r="AX1315" s="202"/>
      <c r="AY1315" s="202"/>
      <c r="AZ1315" s="202"/>
      <c r="BA1315" s="202"/>
      <c r="BB1315" s="202"/>
      <c r="BC1315" s="202"/>
    </row>
    <row r="1316" spans="18:55" ht="14.25" customHeight="1">
      <c r="R1316" s="202"/>
      <c r="S1316" s="202"/>
      <c r="T1316" s="202"/>
      <c r="U1316" s="202"/>
      <c r="V1316" s="202"/>
      <c r="W1316" s="202"/>
      <c r="X1316" s="202"/>
      <c r="Y1316" s="202"/>
      <c r="Z1316" s="202"/>
      <c r="AA1316" s="202"/>
      <c r="AB1316" s="202"/>
      <c r="AC1316" s="202"/>
      <c r="AD1316" s="202"/>
      <c r="AE1316" s="202"/>
      <c r="AF1316" s="202"/>
      <c r="AG1316" s="202"/>
      <c r="AH1316" s="202"/>
      <c r="AI1316" s="202"/>
      <c r="AJ1316" s="202"/>
      <c r="AK1316" s="202"/>
      <c r="AL1316" s="202"/>
      <c r="AM1316" s="202"/>
      <c r="AN1316" s="202"/>
      <c r="AO1316" s="202"/>
      <c r="AP1316" s="202"/>
      <c r="AQ1316" s="202"/>
      <c r="AR1316" s="202"/>
      <c r="AS1316" s="202"/>
      <c r="AT1316" s="202"/>
      <c r="AU1316" s="202"/>
      <c r="AV1316" s="202"/>
      <c r="AW1316" s="202"/>
      <c r="AX1316" s="202"/>
      <c r="AY1316" s="202"/>
      <c r="AZ1316" s="202"/>
      <c r="BA1316" s="202"/>
      <c r="BB1316" s="202"/>
      <c r="BC1316" s="202"/>
    </row>
    <row r="1317" spans="18:55" ht="14.25" customHeight="1">
      <c r="R1317" s="202"/>
      <c r="S1317" s="202"/>
      <c r="T1317" s="202"/>
      <c r="U1317" s="202"/>
      <c r="V1317" s="202"/>
      <c r="W1317" s="202"/>
      <c r="X1317" s="202"/>
      <c r="Y1317" s="202"/>
      <c r="Z1317" s="202"/>
      <c r="AA1317" s="202"/>
      <c r="AB1317" s="202"/>
      <c r="AC1317" s="202"/>
      <c r="AD1317" s="202"/>
      <c r="AE1317" s="202"/>
      <c r="AF1317" s="202"/>
      <c r="AG1317" s="202"/>
      <c r="AH1317" s="202"/>
      <c r="AI1317" s="202"/>
      <c r="AJ1317" s="202"/>
      <c r="AK1317" s="202"/>
      <c r="AL1317" s="202"/>
      <c r="AM1317" s="202"/>
      <c r="AN1317" s="202"/>
      <c r="AO1317" s="202"/>
      <c r="AP1317" s="202"/>
      <c r="AQ1317" s="202"/>
      <c r="AR1317" s="202"/>
      <c r="AS1317" s="202"/>
      <c r="AT1317" s="202"/>
      <c r="AU1317" s="202"/>
      <c r="AV1317" s="202"/>
      <c r="AW1317" s="202"/>
      <c r="AX1317" s="202"/>
      <c r="AY1317" s="202"/>
      <c r="AZ1317" s="202"/>
      <c r="BA1317" s="202"/>
      <c r="BB1317" s="202"/>
      <c r="BC1317" s="202"/>
    </row>
    <row r="1318" spans="18:55" ht="14.25" customHeight="1">
      <c r="R1318" s="202"/>
      <c r="S1318" s="202"/>
      <c r="T1318" s="202"/>
      <c r="U1318" s="202"/>
      <c r="V1318" s="202"/>
      <c r="W1318" s="202"/>
      <c r="X1318" s="202"/>
      <c r="Y1318" s="202"/>
      <c r="Z1318" s="202"/>
      <c r="AA1318" s="202"/>
      <c r="AB1318" s="202"/>
      <c r="AC1318" s="202"/>
      <c r="AD1318" s="202"/>
      <c r="AE1318" s="202"/>
      <c r="AF1318" s="202"/>
      <c r="AG1318" s="202"/>
      <c r="AH1318" s="202"/>
      <c r="AI1318" s="202"/>
      <c r="AJ1318" s="202"/>
      <c r="AK1318" s="202"/>
      <c r="AL1318" s="202"/>
      <c r="AM1318" s="202"/>
      <c r="AN1318" s="202"/>
      <c r="AO1318" s="202"/>
      <c r="AP1318" s="202"/>
      <c r="AQ1318" s="202"/>
      <c r="AR1318" s="202"/>
      <c r="AS1318" s="202"/>
      <c r="AT1318" s="202"/>
      <c r="AU1318" s="202"/>
      <c r="AV1318" s="202"/>
      <c r="AW1318" s="202"/>
      <c r="AX1318" s="202"/>
      <c r="AY1318" s="202"/>
      <c r="AZ1318" s="202"/>
      <c r="BA1318" s="202"/>
      <c r="BB1318" s="202"/>
      <c r="BC1318" s="202"/>
    </row>
    <row r="1319" spans="18:55" ht="14.25" customHeight="1">
      <c r="R1319" s="202"/>
      <c r="S1319" s="202"/>
      <c r="T1319" s="202"/>
      <c r="U1319" s="202"/>
      <c r="V1319" s="202"/>
      <c r="W1319" s="202"/>
      <c r="X1319" s="202"/>
      <c r="Y1319" s="202"/>
      <c r="Z1319" s="202"/>
      <c r="AA1319" s="202"/>
      <c r="AB1319" s="202"/>
      <c r="AC1319" s="202"/>
      <c r="AD1319" s="202"/>
      <c r="AE1319" s="202"/>
      <c r="AF1319" s="202"/>
      <c r="AG1319" s="202"/>
      <c r="AH1319" s="202"/>
      <c r="AI1319" s="202"/>
      <c r="AJ1319" s="202"/>
      <c r="AK1319" s="202"/>
      <c r="AL1319" s="202"/>
      <c r="AM1319" s="202"/>
      <c r="AN1319" s="202"/>
      <c r="AO1319" s="202"/>
      <c r="AP1319" s="202"/>
      <c r="AQ1319" s="202"/>
      <c r="AR1319" s="202"/>
      <c r="AS1319" s="202"/>
      <c r="AT1319" s="202"/>
      <c r="AU1319" s="202"/>
      <c r="AV1319" s="202"/>
      <c r="AW1319" s="202"/>
      <c r="AX1319" s="202"/>
      <c r="AY1319" s="202"/>
      <c r="AZ1319" s="202"/>
      <c r="BA1319" s="202"/>
      <c r="BB1319" s="202"/>
      <c r="BC1319" s="202"/>
    </row>
    <row r="1320" spans="18:55" ht="14.25" customHeight="1">
      <c r="R1320" s="202"/>
      <c r="S1320" s="202"/>
      <c r="T1320" s="202"/>
      <c r="U1320" s="202"/>
      <c r="V1320" s="202"/>
      <c r="W1320" s="202"/>
      <c r="X1320" s="202"/>
      <c r="Y1320" s="202"/>
      <c r="Z1320" s="202"/>
      <c r="AA1320" s="202"/>
      <c r="AB1320" s="202"/>
      <c r="AC1320" s="202"/>
      <c r="AD1320" s="202"/>
      <c r="AE1320" s="202"/>
      <c r="AF1320" s="202"/>
      <c r="AG1320" s="202"/>
      <c r="AH1320" s="202"/>
      <c r="AI1320" s="202"/>
      <c r="AJ1320" s="202"/>
      <c r="AK1320" s="202"/>
      <c r="AL1320" s="202"/>
      <c r="AM1320" s="202"/>
      <c r="AN1320" s="202"/>
      <c r="AO1320" s="202"/>
      <c r="AP1320" s="202"/>
      <c r="AQ1320" s="202"/>
      <c r="AR1320" s="202"/>
      <c r="AS1320" s="202"/>
      <c r="AT1320" s="202"/>
      <c r="AU1320" s="202"/>
      <c r="AV1320" s="202"/>
      <c r="AW1320" s="202"/>
      <c r="AX1320" s="202"/>
      <c r="AY1320" s="202"/>
      <c r="AZ1320" s="202"/>
      <c r="BA1320" s="202"/>
      <c r="BB1320" s="202"/>
      <c r="BC1320" s="202"/>
    </row>
    <row r="1321" spans="18:55" ht="14.25" customHeight="1">
      <c r="R1321" s="202"/>
      <c r="S1321" s="202"/>
      <c r="T1321" s="202"/>
      <c r="U1321" s="202"/>
      <c r="V1321" s="202"/>
      <c r="W1321" s="202"/>
      <c r="X1321" s="202"/>
      <c r="Y1321" s="202"/>
      <c r="Z1321" s="202"/>
      <c r="AA1321" s="202"/>
      <c r="AB1321" s="202"/>
      <c r="AC1321" s="202"/>
      <c r="AD1321" s="202"/>
      <c r="AE1321" s="202"/>
      <c r="AF1321" s="202"/>
      <c r="AG1321" s="202"/>
      <c r="AH1321" s="202"/>
      <c r="AI1321" s="202"/>
      <c r="AJ1321" s="202"/>
      <c r="AK1321" s="202"/>
      <c r="AL1321" s="202"/>
      <c r="AM1321" s="202"/>
      <c r="AN1321" s="202"/>
      <c r="AO1321" s="202"/>
      <c r="AP1321" s="202"/>
      <c r="AQ1321" s="202"/>
      <c r="AR1321" s="202"/>
      <c r="AS1321" s="202"/>
      <c r="AT1321" s="202"/>
      <c r="AU1321" s="202"/>
      <c r="AV1321" s="202"/>
      <c r="AW1321" s="202"/>
      <c r="AX1321" s="202"/>
      <c r="AY1321" s="202"/>
      <c r="AZ1321" s="202"/>
      <c r="BA1321" s="202"/>
      <c r="BB1321" s="202"/>
      <c r="BC1321" s="202"/>
    </row>
    <row r="1322" spans="18:55" ht="14.25" customHeight="1">
      <c r="R1322" s="202"/>
      <c r="S1322" s="202"/>
      <c r="T1322" s="202"/>
      <c r="U1322" s="202"/>
      <c r="V1322" s="202"/>
      <c r="W1322" s="202"/>
      <c r="X1322" s="202"/>
      <c r="Y1322" s="202"/>
      <c r="Z1322" s="202"/>
      <c r="AA1322" s="202"/>
      <c r="AB1322" s="202"/>
      <c r="AC1322" s="202"/>
      <c r="AD1322" s="202"/>
      <c r="AE1322" s="202"/>
      <c r="AF1322" s="202"/>
      <c r="AG1322" s="202"/>
      <c r="AH1322" s="202"/>
      <c r="AI1322" s="202"/>
      <c r="AJ1322" s="202"/>
      <c r="AK1322" s="202"/>
      <c r="AL1322" s="202"/>
      <c r="AM1322" s="202"/>
      <c r="AN1322" s="202"/>
      <c r="AO1322" s="202"/>
      <c r="AP1322" s="202"/>
      <c r="AQ1322" s="202"/>
      <c r="AR1322" s="202"/>
      <c r="AS1322" s="202"/>
      <c r="AT1322" s="202"/>
      <c r="AU1322" s="202"/>
      <c r="AV1322" s="202"/>
      <c r="AW1322" s="202"/>
      <c r="AX1322" s="202"/>
      <c r="AY1322" s="202"/>
      <c r="AZ1322" s="202"/>
      <c r="BA1322" s="202"/>
      <c r="BB1322" s="202"/>
      <c r="BC1322" s="202"/>
    </row>
    <row r="1323" spans="18:55" ht="14.25" customHeight="1">
      <c r="R1323" s="202"/>
      <c r="S1323" s="202"/>
      <c r="T1323" s="202"/>
      <c r="U1323" s="202"/>
      <c r="V1323" s="202"/>
      <c r="W1323" s="202"/>
      <c r="X1323" s="202"/>
      <c r="Y1323" s="202"/>
      <c r="Z1323" s="202"/>
      <c r="AA1323" s="202"/>
      <c r="AB1323" s="202"/>
      <c r="AC1323" s="202"/>
      <c r="AD1323" s="202"/>
      <c r="AE1323" s="202"/>
      <c r="AF1323" s="202"/>
      <c r="AG1323" s="202"/>
      <c r="AH1323" s="202"/>
      <c r="AI1323" s="202"/>
      <c r="AJ1323" s="202"/>
      <c r="AK1323" s="202"/>
      <c r="AL1323" s="202"/>
      <c r="AM1323" s="202"/>
      <c r="AN1323" s="202"/>
      <c r="AO1323" s="202"/>
      <c r="AP1323" s="202"/>
      <c r="AQ1323" s="202"/>
      <c r="AR1323" s="202"/>
      <c r="AS1323" s="202"/>
      <c r="AT1323" s="202"/>
      <c r="AU1323" s="202"/>
      <c r="AV1323" s="202"/>
      <c r="AW1323" s="202"/>
      <c r="AX1323" s="202"/>
      <c r="AY1323" s="202"/>
      <c r="AZ1323" s="202"/>
      <c r="BA1323" s="202"/>
      <c r="BB1323" s="202"/>
      <c r="BC1323" s="202"/>
    </row>
    <row r="1324" spans="18:55" ht="14.25" customHeight="1">
      <c r="R1324" s="202"/>
      <c r="S1324" s="202"/>
      <c r="T1324" s="202"/>
      <c r="U1324" s="202"/>
      <c r="V1324" s="202"/>
      <c r="W1324" s="202"/>
      <c r="X1324" s="202"/>
      <c r="Y1324" s="202"/>
      <c r="Z1324" s="202"/>
      <c r="AA1324" s="202"/>
      <c r="AB1324" s="202"/>
      <c r="AC1324" s="202"/>
      <c r="AD1324" s="202"/>
      <c r="AE1324" s="202"/>
      <c r="AF1324" s="202"/>
      <c r="AG1324" s="202"/>
      <c r="AH1324" s="202"/>
      <c r="AI1324" s="202"/>
      <c r="AJ1324" s="202"/>
      <c r="AK1324" s="202"/>
      <c r="AL1324" s="202"/>
      <c r="AM1324" s="202"/>
      <c r="AN1324" s="202"/>
      <c r="AO1324" s="202"/>
      <c r="AP1324" s="202"/>
      <c r="AQ1324" s="202"/>
      <c r="AR1324" s="202"/>
      <c r="AS1324" s="202"/>
      <c r="AT1324" s="202"/>
      <c r="AU1324" s="202"/>
      <c r="AV1324" s="202"/>
      <c r="AW1324" s="202"/>
      <c r="AX1324" s="202"/>
      <c r="AY1324" s="202"/>
      <c r="AZ1324" s="202"/>
      <c r="BA1324" s="202"/>
      <c r="BB1324" s="202"/>
      <c r="BC1324" s="202"/>
    </row>
    <row r="1325" spans="18:55" ht="14.25" customHeight="1">
      <c r="R1325" s="202"/>
      <c r="S1325" s="202"/>
      <c r="T1325" s="202"/>
      <c r="U1325" s="202"/>
      <c r="V1325" s="202"/>
      <c r="W1325" s="202"/>
      <c r="X1325" s="202"/>
      <c r="Y1325" s="202"/>
      <c r="Z1325" s="202"/>
      <c r="AA1325" s="202"/>
      <c r="AB1325" s="202"/>
      <c r="AC1325" s="202"/>
      <c r="AD1325" s="202"/>
      <c r="AE1325" s="202"/>
      <c r="AF1325" s="202"/>
      <c r="AG1325" s="202"/>
      <c r="AH1325" s="202"/>
      <c r="AI1325" s="202"/>
      <c r="AJ1325" s="202"/>
      <c r="AK1325" s="202"/>
      <c r="AL1325" s="202"/>
      <c r="AM1325" s="202"/>
      <c r="AN1325" s="202"/>
      <c r="AO1325" s="202"/>
      <c r="AP1325" s="202"/>
      <c r="AQ1325" s="202"/>
      <c r="AR1325" s="202"/>
      <c r="AS1325" s="202"/>
      <c r="AT1325" s="202"/>
      <c r="AU1325" s="202"/>
      <c r="AV1325" s="202"/>
      <c r="AW1325" s="202"/>
      <c r="AX1325" s="202"/>
      <c r="AY1325" s="202"/>
      <c r="AZ1325" s="202"/>
      <c r="BA1325" s="202"/>
      <c r="BB1325" s="202"/>
      <c r="BC1325" s="202"/>
    </row>
    <row r="1326" spans="18:55" ht="14.25" customHeight="1">
      <c r="R1326" s="202"/>
      <c r="S1326" s="202"/>
      <c r="T1326" s="202"/>
      <c r="U1326" s="202"/>
      <c r="V1326" s="202"/>
      <c r="W1326" s="202"/>
      <c r="X1326" s="202"/>
      <c r="Y1326" s="202"/>
      <c r="Z1326" s="202"/>
      <c r="AA1326" s="202"/>
      <c r="AB1326" s="202"/>
      <c r="AC1326" s="202"/>
      <c r="AD1326" s="202"/>
      <c r="AE1326" s="202"/>
      <c r="AF1326" s="202"/>
      <c r="AG1326" s="202"/>
      <c r="AH1326" s="202"/>
      <c r="AI1326" s="202"/>
      <c r="AJ1326" s="202"/>
      <c r="AK1326" s="202"/>
      <c r="AL1326" s="202"/>
      <c r="AM1326" s="202"/>
      <c r="AN1326" s="202"/>
      <c r="AO1326" s="202"/>
      <c r="AP1326" s="202"/>
      <c r="AQ1326" s="202"/>
      <c r="AR1326" s="202"/>
      <c r="AS1326" s="202"/>
      <c r="AT1326" s="202"/>
      <c r="AU1326" s="202"/>
      <c r="AV1326" s="202"/>
      <c r="AW1326" s="202"/>
      <c r="AX1326" s="202"/>
      <c r="AY1326" s="202"/>
      <c r="AZ1326" s="202"/>
      <c r="BA1326" s="202"/>
      <c r="BB1326" s="202"/>
      <c r="BC1326" s="202"/>
    </row>
    <row r="1327" spans="18:55" ht="14.25" customHeight="1">
      <c r="R1327" s="202"/>
      <c r="S1327" s="202"/>
      <c r="T1327" s="202"/>
      <c r="U1327" s="202"/>
      <c r="V1327" s="202"/>
      <c r="W1327" s="202"/>
      <c r="X1327" s="202"/>
      <c r="Y1327" s="202"/>
      <c r="Z1327" s="202"/>
      <c r="AA1327" s="202"/>
      <c r="AB1327" s="202"/>
      <c r="AC1327" s="202"/>
      <c r="AD1327" s="202"/>
      <c r="AE1327" s="202"/>
      <c r="AF1327" s="202"/>
      <c r="AG1327" s="202"/>
      <c r="AH1327" s="202"/>
      <c r="AI1327" s="202"/>
      <c r="AJ1327" s="202"/>
      <c r="AK1327" s="202"/>
      <c r="AL1327" s="202"/>
      <c r="AM1327" s="202"/>
      <c r="AN1327" s="202"/>
      <c r="AO1327" s="202"/>
      <c r="AP1327" s="202"/>
      <c r="AQ1327" s="202"/>
      <c r="AR1327" s="202"/>
      <c r="AS1327" s="202"/>
      <c r="AT1327" s="202"/>
      <c r="AU1327" s="202"/>
      <c r="AV1327" s="202"/>
      <c r="AW1327" s="202"/>
      <c r="AX1327" s="202"/>
      <c r="AY1327" s="202"/>
      <c r="AZ1327" s="202"/>
      <c r="BA1327" s="202"/>
      <c r="BB1327" s="202"/>
      <c r="BC1327" s="202"/>
    </row>
    <row r="1328" spans="18:55" ht="14.25" customHeight="1">
      <c r="R1328" s="202"/>
      <c r="S1328" s="202"/>
      <c r="T1328" s="202"/>
      <c r="U1328" s="202"/>
      <c r="V1328" s="202"/>
      <c r="W1328" s="202"/>
      <c r="X1328" s="202"/>
      <c r="Y1328" s="202"/>
      <c r="Z1328" s="202"/>
      <c r="AA1328" s="202"/>
      <c r="AB1328" s="202"/>
      <c r="AC1328" s="202"/>
      <c r="AD1328" s="202"/>
      <c r="AE1328" s="202"/>
      <c r="AF1328" s="202"/>
      <c r="AG1328" s="202"/>
      <c r="AH1328" s="202"/>
      <c r="AI1328" s="202"/>
      <c r="AJ1328" s="202"/>
      <c r="AK1328" s="202"/>
      <c r="AL1328" s="202"/>
      <c r="AM1328" s="202"/>
      <c r="AN1328" s="202"/>
      <c r="AO1328" s="202"/>
      <c r="AP1328" s="202"/>
      <c r="AQ1328" s="202"/>
      <c r="AR1328" s="202"/>
      <c r="AS1328" s="202"/>
      <c r="AT1328" s="202"/>
      <c r="AU1328" s="202"/>
      <c r="AV1328" s="202"/>
      <c r="AW1328" s="202"/>
      <c r="AX1328" s="202"/>
      <c r="AY1328" s="202"/>
      <c r="AZ1328" s="202"/>
      <c r="BA1328" s="202"/>
      <c r="BB1328" s="202"/>
      <c r="BC1328" s="202"/>
    </row>
    <row r="1329" spans="18:55" ht="14.25" customHeight="1">
      <c r="R1329" s="202"/>
      <c r="S1329" s="202"/>
      <c r="T1329" s="202"/>
      <c r="U1329" s="202"/>
      <c r="V1329" s="202"/>
      <c r="W1329" s="202"/>
      <c r="X1329" s="202"/>
      <c r="Y1329" s="202"/>
      <c r="Z1329" s="202"/>
      <c r="AA1329" s="202"/>
      <c r="AB1329" s="202"/>
      <c r="AC1329" s="202"/>
      <c r="AD1329" s="202"/>
      <c r="AE1329" s="202"/>
      <c r="AF1329" s="202"/>
      <c r="AG1329" s="202"/>
      <c r="AH1329" s="202"/>
      <c r="AI1329" s="202"/>
      <c r="AJ1329" s="202"/>
      <c r="AK1329" s="202"/>
      <c r="AL1329" s="202"/>
      <c r="AM1329" s="202"/>
      <c r="AN1329" s="202"/>
      <c r="AO1329" s="202"/>
      <c r="AP1329" s="202"/>
      <c r="AQ1329" s="202"/>
      <c r="AR1329" s="202"/>
      <c r="AS1329" s="202"/>
      <c r="AT1329" s="202"/>
      <c r="AU1329" s="202"/>
      <c r="AV1329" s="202"/>
      <c r="AW1329" s="202"/>
      <c r="AX1329" s="202"/>
      <c r="AY1329" s="202"/>
      <c r="AZ1329" s="202"/>
      <c r="BA1329" s="202"/>
      <c r="BB1329" s="202"/>
      <c r="BC1329" s="202"/>
    </row>
    <row r="1330" spans="18:55" ht="14.25" customHeight="1">
      <c r="R1330" s="202"/>
      <c r="S1330" s="202"/>
      <c r="T1330" s="202"/>
      <c r="U1330" s="202"/>
      <c r="V1330" s="202"/>
      <c r="W1330" s="202"/>
      <c r="X1330" s="202"/>
      <c r="Y1330" s="202"/>
      <c r="Z1330" s="202"/>
      <c r="AA1330" s="202"/>
      <c r="AB1330" s="202"/>
      <c r="AC1330" s="202"/>
      <c r="AD1330" s="202"/>
      <c r="AE1330" s="202"/>
      <c r="AF1330" s="202"/>
      <c r="AG1330" s="202"/>
      <c r="AH1330" s="202"/>
      <c r="AI1330" s="202"/>
      <c r="AJ1330" s="202"/>
      <c r="AK1330" s="202"/>
      <c r="AL1330" s="202"/>
      <c r="AM1330" s="202"/>
      <c r="AN1330" s="202"/>
      <c r="AO1330" s="202"/>
      <c r="AP1330" s="202"/>
      <c r="AQ1330" s="202"/>
      <c r="AR1330" s="202"/>
      <c r="AS1330" s="202"/>
      <c r="AT1330" s="202"/>
      <c r="AU1330" s="202"/>
      <c r="AV1330" s="202"/>
      <c r="AW1330" s="202"/>
      <c r="AX1330" s="202"/>
      <c r="AY1330" s="202"/>
      <c r="AZ1330" s="202"/>
      <c r="BA1330" s="202"/>
      <c r="BB1330" s="202"/>
      <c r="BC1330" s="202"/>
    </row>
    <row r="1331" spans="18:55" ht="14.25" customHeight="1">
      <c r="R1331" s="202"/>
      <c r="S1331" s="202"/>
      <c r="T1331" s="202"/>
      <c r="U1331" s="202"/>
      <c r="V1331" s="202"/>
      <c r="W1331" s="202"/>
      <c r="X1331" s="202"/>
      <c r="Y1331" s="202"/>
      <c r="Z1331" s="202"/>
      <c r="AA1331" s="202"/>
      <c r="AB1331" s="202"/>
      <c r="AC1331" s="202"/>
      <c r="AD1331" s="202"/>
      <c r="AE1331" s="202"/>
      <c r="AF1331" s="202"/>
      <c r="AG1331" s="202"/>
      <c r="AH1331" s="202"/>
      <c r="AI1331" s="202"/>
      <c r="AJ1331" s="202"/>
      <c r="AK1331" s="202"/>
      <c r="AL1331" s="202"/>
      <c r="AM1331" s="202"/>
      <c r="AN1331" s="202"/>
      <c r="AO1331" s="202"/>
      <c r="AP1331" s="202"/>
      <c r="AQ1331" s="202"/>
      <c r="AR1331" s="202"/>
      <c r="AS1331" s="202"/>
      <c r="AT1331" s="202"/>
      <c r="AU1331" s="202"/>
      <c r="AV1331" s="202"/>
      <c r="AW1331" s="202"/>
      <c r="AX1331" s="202"/>
      <c r="AY1331" s="202"/>
      <c r="AZ1331" s="202"/>
      <c r="BA1331" s="202"/>
      <c r="BB1331" s="202"/>
      <c r="BC1331" s="202"/>
    </row>
    <row r="1332" spans="18:55" ht="14.25" customHeight="1">
      <c r="R1332" s="202"/>
      <c r="S1332" s="202"/>
      <c r="T1332" s="202"/>
      <c r="U1332" s="202"/>
      <c r="V1332" s="202"/>
      <c r="W1332" s="202"/>
      <c r="X1332" s="202"/>
      <c r="Y1332" s="202"/>
      <c r="Z1332" s="202"/>
      <c r="AA1332" s="202"/>
      <c r="AB1332" s="202"/>
      <c r="AC1332" s="202"/>
      <c r="AD1332" s="202"/>
      <c r="AE1332" s="202"/>
      <c r="AF1332" s="202"/>
      <c r="AG1332" s="202"/>
      <c r="AH1332" s="202"/>
      <c r="AI1332" s="202"/>
      <c r="AJ1332" s="202"/>
      <c r="AK1332" s="202"/>
      <c r="AL1332" s="202"/>
      <c r="AM1332" s="202"/>
      <c r="AN1332" s="202"/>
      <c r="AO1332" s="202"/>
      <c r="AP1332" s="202"/>
      <c r="AQ1332" s="202"/>
      <c r="AR1332" s="202"/>
      <c r="AS1332" s="202"/>
      <c r="AT1332" s="202"/>
      <c r="AU1332" s="202"/>
      <c r="AV1332" s="202"/>
      <c r="AW1332" s="202"/>
      <c r="AX1332" s="202"/>
      <c r="AY1332" s="202"/>
      <c r="AZ1332" s="202"/>
      <c r="BA1332" s="202"/>
      <c r="BB1332" s="202"/>
      <c r="BC1332" s="202"/>
    </row>
    <row r="1333" spans="18:55" ht="14.25" customHeight="1">
      <c r="R1333" s="202"/>
      <c r="S1333" s="202"/>
      <c r="T1333" s="202"/>
      <c r="U1333" s="202"/>
      <c r="V1333" s="202"/>
      <c r="W1333" s="202"/>
      <c r="X1333" s="202"/>
      <c r="Y1333" s="202"/>
      <c r="Z1333" s="202"/>
      <c r="AA1333" s="202"/>
      <c r="AB1333" s="202"/>
      <c r="AC1333" s="202"/>
      <c r="AD1333" s="202"/>
      <c r="AE1333" s="202"/>
      <c r="AF1333" s="202"/>
      <c r="AG1333" s="202"/>
      <c r="AH1333" s="202"/>
      <c r="AI1333" s="202"/>
      <c r="AJ1333" s="202"/>
      <c r="AK1333" s="202"/>
      <c r="AL1333" s="202"/>
      <c r="AM1333" s="202"/>
      <c r="AN1333" s="202"/>
      <c r="AO1333" s="202"/>
      <c r="AP1333" s="202"/>
      <c r="AQ1333" s="202"/>
      <c r="AR1333" s="202"/>
      <c r="AS1333" s="202"/>
      <c r="AT1333" s="202"/>
      <c r="AU1333" s="202"/>
      <c r="AV1333" s="202"/>
      <c r="AW1333" s="202"/>
      <c r="AX1333" s="202"/>
      <c r="AY1333" s="202"/>
      <c r="AZ1333" s="202"/>
      <c r="BA1333" s="202"/>
      <c r="BB1333" s="202"/>
      <c r="BC1333" s="202"/>
    </row>
    <row r="1334" spans="18:55" ht="14.25" customHeight="1">
      <c r="R1334" s="202"/>
      <c r="S1334" s="202"/>
      <c r="T1334" s="202"/>
      <c r="U1334" s="202"/>
      <c r="V1334" s="202"/>
      <c r="W1334" s="202"/>
      <c r="X1334" s="202"/>
      <c r="Y1334" s="202"/>
      <c r="Z1334" s="202"/>
      <c r="AA1334" s="202"/>
      <c r="AB1334" s="202"/>
      <c r="AC1334" s="202"/>
      <c r="AD1334" s="202"/>
      <c r="AE1334" s="202"/>
      <c r="AF1334" s="202"/>
      <c r="AG1334" s="202"/>
      <c r="AH1334" s="202"/>
      <c r="AI1334" s="202"/>
      <c r="AJ1334" s="202"/>
      <c r="AK1334" s="202"/>
      <c r="AL1334" s="202"/>
      <c r="AM1334" s="202"/>
      <c r="AN1334" s="202"/>
      <c r="AO1334" s="202"/>
      <c r="AP1334" s="202"/>
      <c r="AQ1334" s="202"/>
      <c r="AR1334" s="202"/>
      <c r="AS1334" s="202"/>
      <c r="AT1334" s="202"/>
      <c r="AU1334" s="202"/>
      <c r="AV1334" s="202"/>
      <c r="AW1334" s="202"/>
      <c r="AX1334" s="202"/>
      <c r="AY1334" s="202"/>
      <c r="AZ1334" s="202"/>
      <c r="BA1334" s="202"/>
      <c r="BB1334" s="202"/>
      <c r="BC1334" s="202"/>
    </row>
    <row r="1335" spans="18:55" ht="14.25" customHeight="1">
      <c r="R1335" s="202"/>
      <c r="S1335" s="202"/>
      <c r="T1335" s="202"/>
      <c r="U1335" s="202"/>
      <c r="V1335" s="202"/>
      <c r="W1335" s="202"/>
      <c r="X1335" s="202"/>
      <c r="Y1335" s="202"/>
      <c r="Z1335" s="202"/>
      <c r="AA1335" s="202"/>
      <c r="AB1335" s="202"/>
      <c r="AC1335" s="202"/>
      <c r="AD1335" s="202"/>
      <c r="AE1335" s="202"/>
      <c r="AF1335" s="202"/>
      <c r="AG1335" s="202"/>
      <c r="AH1335" s="202"/>
      <c r="AI1335" s="202"/>
      <c r="AJ1335" s="202"/>
      <c r="AK1335" s="202"/>
      <c r="AL1335" s="202"/>
      <c r="AM1335" s="202"/>
      <c r="AN1335" s="202"/>
      <c r="AO1335" s="202"/>
      <c r="AP1335" s="202"/>
      <c r="AQ1335" s="202"/>
      <c r="AR1335" s="202"/>
      <c r="AS1335" s="202"/>
      <c r="AT1335" s="202"/>
      <c r="AU1335" s="202"/>
      <c r="AV1335" s="202"/>
      <c r="AW1335" s="202"/>
      <c r="AX1335" s="202"/>
      <c r="AY1335" s="202"/>
      <c r="AZ1335" s="202"/>
      <c r="BA1335" s="202"/>
      <c r="BB1335" s="202"/>
      <c r="BC1335" s="202"/>
    </row>
    <row r="1336" spans="18:55" ht="14.25" customHeight="1">
      <c r="R1336" s="202"/>
      <c r="S1336" s="202"/>
      <c r="T1336" s="202"/>
      <c r="U1336" s="202"/>
      <c r="V1336" s="202"/>
      <c r="W1336" s="202"/>
      <c r="X1336" s="202"/>
      <c r="Y1336" s="202"/>
      <c r="Z1336" s="202"/>
      <c r="AA1336" s="202"/>
      <c r="AB1336" s="202"/>
      <c r="AC1336" s="202"/>
      <c r="AD1336" s="202"/>
      <c r="AE1336" s="202"/>
      <c r="AF1336" s="202"/>
      <c r="AG1336" s="202"/>
      <c r="AH1336" s="202"/>
      <c r="AI1336" s="202"/>
      <c r="AJ1336" s="202"/>
      <c r="AK1336" s="202"/>
      <c r="AL1336" s="202"/>
      <c r="AM1336" s="202"/>
      <c r="AN1336" s="202"/>
      <c r="AO1336" s="202"/>
      <c r="AP1336" s="202"/>
      <c r="AQ1336" s="202"/>
      <c r="AR1336" s="202"/>
      <c r="AS1336" s="202"/>
      <c r="AT1336" s="202"/>
      <c r="AU1336" s="202"/>
      <c r="AV1336" s="202"/>
      <c r="AW1336" s="202"/>
      <c r="AX1336" s="202"/>
      <c r="AY1336" s="202"/>
      <c r="AZ1336" s="202"/>
      <c r="BA1336" s="202"/>
      <c r="BB1336" s="202"/>
      <c r="BC1336" s="202"/>
    </row>
    <row r="1337" spans="18:55" ht="14.25" customHeight="1">
      <c r="R1337" s="202"/>
      <c r="S1337" s="202"/>
      <c r="T1337" s="202"/>
      <c r="U1337" s="202"/>
      <c r="V1337" s="202"/>
      <c r="W1337" s="202"/>
      <c r="X1337" s="202"/>
      <c r="Y1337" s="202"/>
      <c r="Z1337" s="202"/>
      <c r="AA1337" s="202"/>
      <c r="AB1337" s="202"/>
      <c r="AC1337" s="202"/>
      <c r="AD1337" s="202"/>
      <c r="AE1337" s="202"/>
      <c r="AF1337" s="202"/>
      <c r="AG1337" s="202"/>
      <c r="AH1337" s="202"/>
      <c r="AI1337" s="202"/>
      <c r="AJ1337" s="202"/>
      <c r="AK1337" s="202"/>
      <c r="AL1337" s="202"/>
      <c r="AM1337" s="202"/>
      <c r="AN1337" s="202"/>
      <c r="AO1337" s="202"/>
      <c r="AP1337" s="202"/>
      <c r="AQ1337" s="202"/>
      <c r="AR1337" s="202"/>
      <c r="AS1337" s="202"/>
      <c r="AT1337" s="202"/>
      <c r="AU1337" s="202"/>
      <c r="AV1337" s="202"/>
      <c r="AW1337" s="202"/>
      <c r="AX1337" s="202"/>
      <c r="AY1337" s="202"/>
      <c r="AZ1337" s="202"/>
      <c r="BA1337" s="202"/>
      <c r="BB1337" s="202"/>
      <c r="BC1337" s="202"/>
    </row>
    <row r="1338" spans="18:55" ht="14.25" customHeight="1">
      <c r="R1338" s="202"/>
      <c r="S1338" s="202"/>
      <c r="T1338" s="202"/>
      <c r="U1338" s="202"/>
      <c r="V1338" s="202"/>
      <c r="W1338" s="202"/>
      <c r="X1338" s="202"/>
      <c r="Y1338" s="202"/>
      <c r="Z1338" s="202"/>
      <c r="AA1338" s="202"/>
      <c r="AB1338" s="202"/>
      <c r="AC1338" s="202"/>
      <c r="AD1338" s="202"/>
      <c r="AE1338" s="202"/>
      <c r="AF1338" s="202"/>
      <c r="AG1338" s="202"/>
      <c r="AH1338" s="202"/>
      <c r="AI1338" s="202"/>
      <c r="AJ1338" s="202"/>
      <c r="AK1338" s="202"/>
      <c r="AL1338" s="202"/>
      <c r="AM1338" s="202"/>
      <c r="AN1338" s="202"/>
      <c r="AO1338" s="202"/>
      <c r="AP1338" s="202"/>
      <c r="AQ1338" s="202"/>
      <c r="AR1338" s="202"/>
      <c r="AS1338" s="202"/>
      <c r="AT1338" s="202"/>
      <c r="AU1338" s="202"/>
      <c r="AV1338" s="202"/>
      <c r="AW1338" s="202"/>
      <c r="AX1338" s="202"/>
      <c r="AY1338" s="202"/>
      <c r="AZ1338" s="202"/>
      <c r="BA1338" s="202"/>
      <c r="BB1338" s="202"/>
      <c r="BC1338" s="202"/>
    </row>
    <row r="1339" spans="18:55" ht="14.25" customHeight="1">
      <c r="R1339" s="202"/>
      <c r="S1339" s="202"/>
      <c r="T1339" s="202"/>
      <c r="U1339" s="202"/>
      <c r="V1339" s="202"/>
      <c r="W1339" s="202"/>
      <c r="X1339" s="202"/>
      <c r="Y1339" s="202"/>
      <c r="Z1339" s="202"/>
      <c r="AA1339" s="202"/>
      <c r="AB1339" s="202"/>
      <c r="AC1339" s="202"/>
      <c r="AD1339" s="202"/>
      <c r="AE1339" s="202"/>
      <c r="AF1339" s="202"/>
      <c r="AG1339" s="202"/>
      <c r="AH1339" s="202"/>
      <c r="AI1339" s="202"/>
      <c r="AJ1339" s="202"/>
      <c r="AK1339" s="202"/>
      <c r="AL1339" s="202"/>
      <c r="AM1339" s="202"/>
      <c r="AN1339" s="202"/>
      <c r="AO1339" s="202"/>
      <c r="AP1339" s="202"/>
      <c r="AQ1339" s="202"/>
      <c r="AR1339" s="202"/>
      <c r="AS1339" s="202"/>
      <c r="AT1339" s="202"/>
      <c r="AU1339" s="202"/>
      <c r="AV1339" s="202"/>
      <c r="AW1339" s="202"/>
      <c r="AX1339" s="202"/>
      <c r="AY1339" s="202"/>
      <c r="AZ1339" s="202"/>
      <c r="BA1339" s="202"/>
      <c r="BB1339" s="202"/>
      <c r="BC1339" s="202"/>
    </row>
    <row r="1340" spans="18:55" ht="14.25" customHeight="1">
      <c r="R1340" s="202"/>
      <c r="S1340" s="202"/>
      <c r="T1340" s="202"/>
      <c r="U1340" s="202"/>
      <c r="V1340" s="202"/>
      <c r="W1340" s="202"/>
      <c r="X1340" s="202"/>
      <c r="Y1340" s="202"/>
      <c r="Z1340" s="202"/>
      <c r="AA1340" s="202"/>
      <c r="AB1340" s="202"/>
      <c r="AC1340" s="202"/>
      <c r="AD1340" s="202"/>
      <c r="AE1340" s="202"/>
      <c r="AF1340" s="202"/>
      <c r="AG1340" s="202"/>
      <c r="AH1340" s="202"/>
      <c r="AI1340" s="202"/>
      <c r="AJ1340" s="202"/>
      <c r="AK1340" s="202"/>
      <c r="AL1340" s="202"/>
      <c r="AM1340" s="202"/>
      <c r="AN1340" s="202"/>
      <c r="AO1340" s="202"/>
      <c r="AP1340" s="202"/>
      <c r="AQ1340" s="202"/>
      <c r="AR1340" s="202"/>
      <c r="AS1340" s="202"/>
      <c r="AT1340" s="202"/>
      <c r="AU1340" s="202"/>
      <c r="AV1340" s="202"/>
      <c r="AW1340" s="202"/>
      <c r="AX1340" s="202"/>
      <c r="AY1340" s="202"/>
      <c r="AZ1340" s="202"/>
      <c r="BA1340" s="202"/>
      <c r="BB1340" s="202"/>
      <c r="BC1340" s="202"/>
    </row>
    <row r="1341" spans="18:55" ht="14.25" customHeight="1">
      <c r="R1341" s="202"/>
      <c r="S1341" s="202"/>
      <c r="T1341" s="202"/>
      <c r="U1341" s="202"/>
      <c r="V1341" s="202"/>
      <c r="W1341" s="202"/>
      <c r="X1341" s="202"/>
      <c r="Y1341" s="202"/>
      <c r="Z1341" s="202"/>
      <c r="AA1341" s="202"/>
      <c r="AB1341" s="202"/>
      <c r="AC1341" s="202"/>
      <c r="AD1341" s="202"/>
      <c r="AE1341" s="202"/>
      <c r="AF1341" s="202"/>
      <c r="AG1341" s="202"/>
      <c r="AH1341" s="202"/>
      <c r="AI1341" s="202"/>
      <c r="AJ1341" s="202"/>
      <c r="AK1341" s="202"/>
      <c r="AL1341" s="202"/>
      <c r="AM1341" s="202"/>
      <c r="AN1341" s="202"/>
      <c r="AO1341" s="202"/>
      <c r="AP1341" s="202"/>
      <c r="AQ1341" s="202"/>
      <c r="AR1341" s="202"/>
      <c r="AS1341" s="202"/>
      <c r="AT1341" s="202"/>
      <c r="AU1341" s="202"/>
      <c r="AV1341" s="202"/>
      <c r="AW1341" s="202"/>
      <c r="AX1341" s="202"/>
      <c r="AY1341" s="202"/>
      <c r="AZ1341" s="202"/>
      <c r="BA1341" s="202"/>
      <c r="BB1341" s="202"/>
      <c r="BC1341" s="202"/>
    </row>
    <row r="1342" spans="18:55" ht="14.25" customHeight="1">
      <c r="R1342" s="202"/>
      <c r="S1342" s="202"/>
      <c r="T1342" s="202"/>
      <c r="U1342" s="202"/>
      <c r="V1342" s="202"/>
      <c r="W1342" s="202"/>
      <c r="X1342" s="202"/>
      <c r="Y1342" s="202"/>
      <c r="Z1342" s="202"/>
      <c r="AA1342" s="202"/>
      <c r="AB1342" s="202"/>
      <c r="AC1342" s="202"/>
      <c r="AD1342" s="202"/>
      <c r="AE1342" s="202"/>
      <c r="AF1342" s="202"/>
      <c r="AG1342" s="202"/>
      <c r="AH1342" s="202"/>
      <c r="AI1342" s="202"/>
      <c r="AJ1342" s="202"/>
      <c r="AK1342" s="202"/>
      <c r="AL1342" s="202"/>
      <c r="AM1342" s="202"/>
      <c r="AN1342" s="202"/>
      <c r="AO1342" s="202"/>
      <c r="AP1342" s="202"/>
      <c r="AQ1342" s="202"/>
      <c r="AR1342" s="202"/>
      <c r="AS1342" s="202"/>
      <c r="AT1342" s="202"/>
      <c r="AU1342" s="202"/>
      <c r="AV1342" s="202"/>
      <c r="AW1342" s="202"/>
      <c r="AX1342" s="202"/>
      <c r="AY1342" s="202"/>
      <c r="AZ1342" s="202"/>
      <c r="BA1342" s="202"/>
      <c r="BB1342" s="202"/>
      <c r="BC1342" s="202"/>
    </row>
    <row r="1343" spans="18:55" ht="14.25" customHeight="1">
      <c r="R1343" s="202"/>
      <c r="S1343" s="202"/>
      <c r="T1343" s="202"/>
      <c r="U1343" s="202"/>
      <c r="V1343" s="202"/>
      <c r="W1343" s="202"/>
      <c r="X1343" s="202"/>
      <c r="Y1343" s="202"/>
      <c r="Z1343" s="202"/>
      <c r="AA1343" s="202"/>
      <c r="AB1343" s="202"/>
      <c r="AC1343" s="202"/>
      <c r="AD1343" s="202"/>
      <c r="AE1343" s="202"/>
      <c r="AF1343" s="202"/>
      <c r="AG1343" s="202"/>
      <c r="AH1343" s="202"/>
      <c r="AI1343" s="202"/>
      <c r="AJ1343" s="202"/>
      <c r="AK1343" s="202"/>
      <c r="AL1343" s="202"/>
      <c r="AM1343" s="202"/>
      <c r="AN1343" s="202"/>
      <c r="AO1343" s="202"/>
      <c r="AP1343" s="202"/>
      <c r="AQ1343" s="202"/>
      <c r="AR1343" s="202"/>
      <c r="AS1343" s="202"/>
      <c r="AT1343" s="202"/>
      <c r="AU1343" s="202"/>
      <c r="AV1343" s="202"/>
      <c r="AW1343" s="202"/>
      <c r="AX1343" s="202"/>
      <c r="AY1343" s="202"/>
      <c r="AZ1343" s="202"/>
      <c r="BA1343" s="202"/>
      <c r="BB1343" s="202"/>
      <c r="BC1343" s="202"/>
    </row>
    <row r="1344" spans="18:55" ht="14.25" customHeight="1">
      <c r="R1344" s="202"/>
      <c r="S1344" s="202"/>
      <c r="T1344" s="202"/>
      <c r="U1344" s="202"/>
      <c r="V1344" s="202"/>
      <c r="W1344" s="202"/>
      <c r="X1344" s="202"/>
      <c r="Y1344" s="202"/>
      <c r="Z1344" s="202"/>
      <c r="AA1344" s="202"/>
      <c r="AB1344" s="202"/>
      <c r="AC1344" s="202"/>
      <c r="AD1344" s="202"/>
      <c r="AE1344" s="202"/>
      <c r="AF1344" s="202"/>
      <c r="AG1344" s="202"/>
      <c r="AH1344" s="202"/>
      <c r="AI1344" s="202"/>
      <c r="AJ1344" s="202"/>
      <c r="AK1344" s="202"/>
      <c r="AL1344" s="202"/>
      <c r="AM1344" s="202"/>
      <c r="AN1344" s="202"/>
      <c r="AO1344" s="202"/>
      <c r="AP1344" s="202"/>
      <c r="AQ1344" s="202"/>
      <c r="AR1344" s="202"/>
      <c r="AS1344" s="202"/>
      <c r="AT1344" s="202"/>
      <c r="AU1344" s="202"/>
      <c r="AV1344" s="202"/>
      <c r="AW1344" s="202"/>
      <c r="AX1344" s="202"/>
      <c r="AY1344" s="202"/>
      <c r="AZ1344" s="202"/>
      <c r="BA1344" s="202"/>
      <c r="BB1344" s="202"/>
      <c r="BC1344" s="202"/>
    </row>
    <row r="1345" spans="18:55" ht="14.25" customHeight="1">
      <c r="R1345" s="202"/>
      <c r="S1345" s="202"/>
      <c r="T1345" s="202"/>
      <c r="U1345" s="202"/>
      <c r="V1345" s="202"/>
      <c r="W1345" s="202"/>
      <c r="X1345" s="202"/>
      <c r="Y1345" s="202"/>
      <c r="Z1345" s="202"/>
      <c r="AA1345" s="202"/>
      <c r="AB1345" s="202"/>
      <c r="AC1345" s="202"/>
      <c r="AD1345" s="202"/>
      <c r="AE1345" s="202"/>
      <c r="AF1345" s="202"/>
      <c r="AG1345" s="202"/>
      <c r="AH1345" s="202"/>
      <c r="AI1345" s="202"/>
      <c r="AJ1345" s="202"/>
      <c r="AK1345" s="202"/>
      <c r="AL1345" s="202"/>
      <c r="AM1345" s="202"/>
      <c r="AN1345" s="202"/>
      <c r="AO1345" s="202"/>
      <c r="AP1345" s="202"/>
      <c r="AQ1345" s="202"/>
      <c r="AR1345" s="202"/>
      <c r="AS1345" s="202"/>
      <c r="AT1345" s="202"/>
      <c r="AU1345" s="202"/>
      <c r="AV1345" s="202"/>
      <c r="AW1345" s="202"/>
      <c r="AX1345" s="202"/>
      <c r="AY1345" s="202"/>
      <c r="AZ1345" s="202"/>
      <c r="BA1345" s="202"/>
      <c r="BB1345" s="202"/>
      <c r="BC1345" s="202"/>
    </row>
    <row r="1346" spans="18:55" ht="14.25" customHeight="1">
      <c r="R1346" s="202"/>
      <c r="S1346" s="202"/>
      <c r="T1346" s="202"/>
      <c r="U1346" s="202"/>
      <c r="V1346" s="202"/>
      <c r="W1346" s="202"/>
      <c r="X1346" s="202"/>
      <c r="Y1346" s="202"/>
      <c r="Z1346" s="202"/>
      <c r="AA1346" s="202"/>
      <c r="AB1346" s="202"/>
      <c r="AC1346" s="202"/>
      <c r="AD1346" s="202"/>
      <c r="AE1346" s="202"/>
      <c r="AF1346" s="202"/>
      <c r="AG1346" s="202"/>
      <c r="AH1346" s="202"/>
      <c r="AI1346" s="202"/>
      <c r="AJ1346" s="202"/>
      <c r="AK1346" s="202"/>
      <c r="AL1346" s="202"/>
      <c r="AM1346" s="202"/>
      <c r="AN1346" s="202"/>
      <c r="AO1346" s="202"/>
      <c r="AP1346" s="202"/>
      <c r="AQ1346" s="202"/>
      <c r="AR1346" s="202"/>
      <c r="AS1346" s="202"/>
      <c r="AT1346" s="202"/>
      <c r="AU1346" s="202"/>
      <c r="AV1346" s="202"/>
      <c r="AW1346" s="202"/>
      <c r="AX1346" s="202"/>
      <c r="AY1346" s="202"/>
      <c r="AZ1346" s="202"/>
      <c r="BA1346" s="202"/>
      <c r="BB1346" s="202"/>
      <c r="BC1346" s="202"/>
    </row>
    <row r="1347" spans="18:55" ht="14.25" customHeight="1">
      <c r="R1347" s="202"/>
      <c r="S1347" s="202"/>
      <c r="T1347" s="202"/>
      <c r="U1347" s="202"/>
      <c r="V1347" s="202"/>
      <c r="W1347" s="202"/>
      <c r="X1347" s="202"/>
      <c r="Y1347" s="202"/>
      <c r="Z1347" s="202"/>
      <c r="AA1347" s="202"/>
      <c r="AB1347" s="202"/>
      <c r="AC1347" s="202"/>
      <c r="AD1347" s="202"/>
      <c r="AE1347" s="202"/>
      <c r="AF1347" s="202"/>
      <c r="AG1347" s="202"/>
      <c r="AH1347" s="202"/>
      <c r="AI1347" s="202"/>
      <c r="AJ1347" s="202"/>
      <c r="AK1347" s="202"/>
      <c r="AL1347" s="202"/>
      <c r="AM1347" s="202"/>
      <c r="AN1347" s="202"/>
      <c r="AO1347" s="202"/>
      <c r="AP1347" s="202"/>
      <c r="AQ1347" s="202"/>
      <c r="AR1347" s="202"/>
      <c r="AS1347" s="202"/>
      <c r="AT1347" s="202"/>
      <c r="AU1347" s="202"/>
      <c r="AV1347" s="202"/>
      <c r="AW1347" s="202"/>
      <c r="AX1347" s="202"/>
      <c r="AY1347" s="202"/>
      <c r="AZ1347" s="202"/>
      <c r="BA1347" s="202"/>
      <c r="BB1347" s="202"/>
      <c r="BC1347" s="202"/>
    </row>
    <row r="1348" spans="18:55" ht="14.25" customHeight="1">
      <c r="R1348" s="202"/>
      <c r="S1348" s="202"/>
      <c r="T1348" s="202"/>
      <c r="U1348" s="202"/>
      <c r="V1348" s="202"/>
      <c r="W1348" s="202"/>
      <c r="X1348" s="202"/>
      <c r="Y1348" s="202"/>
      <c r="Z1348" s="202"/>
      <c r="AA1348" s="202"/>
      <c r="AB1348" s="202"/>
      <c r="AC1348" s="202"/>
      <c r="AD1348" s="202"/>
      <c r="AE1348" s="202"/>
      <c r="AF1348" s="202"/>
      <c r="AG1348" s="202"/>
      <c r="AH1348" s="202"/>
      <c r="AI1348" s="202"/>
      <c r="AJ1348" s="202"/>
      <c r="AK1348" s="202"/>
      <c r="AL1348" s="202"/>
      <c r="AM1348" s="202"/>
      <c r="AN1348" s="202"/>
      <c r="AO1348" s="202"/>
      <c r="AP1348" s="202"/>
      <c r="AQ1348" s="202"/>
      <c r="AR1348" s="202"/>
      <c r="AS1348" s="202"/>
      <c r="AT1348" s="202"/>
      <c r="AU1348" s="202"/>
      <c r="AV1348" s="202"/>
      <c r="AW1348" s="202"/>
      <c r="AX1348" s="202"/>
      <c r="AY1348" s="202"/>
      <c r="AZ1348" s="202"/>
      <c r="BA1348" s="202"/>
      <c r="BB1348" s="202"/>
      <c r="BC1348" s="202"/>
    </row>
    <row r="1349" spans="18:55" ht="14.25" customHeight="1">
      <c r="R1349" s="202"/>
      <c r="S1349" s="202"/>
      <c r="T1349" s="202"/>
      <c r="U1349" s="202"/>
      <c r="V1349" s="202"/>
      <c r="W1349" s="202"/>
      <c r="X1349" s="202"/>
      <c r="Y1349" s="202"/>
      <c r="Z1349" s="202"/>
      <c r="AA1349" s="202"/>
      <c r="AB1349" s="202"/>
      <c r="AC1349" s="202"/>
      <c r="AD1349" s="202"/>
      <c r="AE1349" s="202"/>
      <c r="AF1349" s="202"/>
      <c r="AG1349" s="202"/>
      <c r="AH1349" s="202"/>
      <c r="AI1349" s="202"/>
      <c r="AJ1349" s="202"/>
      <c r="AK1349" s="202"/>
      <c r="AL1349" s="202"/>
      <c r="AM1349" s="202"/>
      <c r="AN1349" s="202"/>
      <c r="AO1349" s="202"/>
      <c r="AP1349" s="202"/>
      <c r="AQ1349" s="202"/>
      <c r="AR1349" s="202"/>
      <c r="AS1349" s="202"/>
      <c r="AT1349" s="202"/>
      <c r="AU1349" s="202"/>
      <c r="AV1349" s="202"/>
      <c r="AW1349" s="202"/>
      <c r="AX1349" s="202"/>
      <c r="AY1349" s="202"/>
      <c r="AZ1349" s="202"/>
      <c r="BA1349" s="202"/>
      <c r="BB1349" s="202"/>
      <c r="BC1349" s="202"/>
    </row>
    <row r="1350" spans="18:55" ht="14.25" customHeight="1">
      <c r="R1350" s="202"/>
      <c r="S1350" s="202"/>
      <c r="T1350" s="202"/>
      <c r="U1350" s="202"/>
      <c r="V1350" s="202"/>
      <c r="W1350" s="202"/>
      <c r="X1350" s="202"/>
      <c r="Y1350" s="202"/>
      <c r="Z1350" s="202"/>
      <c r="AA1350" s="202"/>
      <c r="AB1350" s="202"/>
      <c r="AC1350" s="202"/>
      <c r="AD1350" s="202"/>
      <c r="AE1350" s="202"/>
      <c r="AF1350" s="202"/>
      <c r="AG1350" s="202"/>
      <c r="AH1350" s="202"/>
      <c r="AI1350" s="202"/>
      <c r="AJ1350" s="202"/>
      <c r="AK1350" s="202"/>
      <c r="AL1350" s="202"/>
      <c r="AM1350" s="202"/>
      <c r="AN1350" s="202"/>
      <c r="AO1350" s="202"/>
      <c r="AP1350" s="202"/>
      <c r="AQ1350" s="202"/>
      <c r="AR1350" s="202"/>
      <c r="AS1350" s="202"/>
      <c r="AT1350" s="202"/>
      <c r="AU1350" s="202"/>
      <c r="AV1350" s="202"/>
      <c r="AW1350" s="202"/>
      <c r="AX1350" s="202"/>
      <c r="AY1350" s="202"/>
      <c r="AZ1350" s="202"/>
      <c r="BA1350" s="202"/>
      <c r="BB1350" s="202"/>
      <c r="BC1350" s="202"/>
    </row>
    <row r="1351" spans="18:55" ht="14.25" customHeight="1">
      <c r="R1351" s="202"/>
      <c r="S1351" s="202"/>
      <c r="T1351" s="202"/>
      <c r="U1351" s="202"/>
      <c r="V1351" s="202"/>
      <c r="W1351" s="202"/>
      <c r="X1351" s="202"/>
      <c r="Y1351" s="202"/>
      <c r="Z1351" s="202"/>
      <c r="AA1351" s="202"/>
      <c r="AB1351" s="202"/>
      <c r="AC1351" s="202"/>
      <c r="AD1351" s="202"/>
      <c r="AE1351" s="202"/>
      <c r="AF1351" s="202"/>
      <c r="AG1351" s="202"/>
      <c r="AH1351" s="202"/>
      <c r="AI1351" s="202"/>
      <c r="AJ1351" s="202"/>
      <c r="AK1351" s="202"/>
      <c r="AL1351" s="202"/>
      <c r="AM1351" s="202"/>
      <c r="AN1351" s="202"/>
      <c r="AO1351" s="202"/>
      <c r="AP1351" s="202"/>
      <c r="AQ1351" s="202"/>
      <c r="AR1351" s="202"/>
      <c r="AS1351" s="202"/>
      <c r="AT1351" s="202"/>
      <c r="AU1351" s="202"/>
      <c r="AV1351" s="202"/>
      <c r="AW1351" s="202"/>
      <c r="AX1351" s="202"/>
      <c r="AY1351" s="202"/>
      <c r="AZ1351" s="202"/>
      <c r="BA1351" s="202"/>
      <c r="BB1351" s="202"/>
      <c r="BC1351" s="202"/>
    </row>
    <row r="1352" spans="18:55" ht="14.25" customHeight="1">
      <c r="R1352" s="202"/>
      <c r="S1352" s="202"/>
      <c r="T1352" s="202"/>
      <c r="U1352" s="202"/>
      <c r="V1352" s="202"/>
      <c r="W1352" s="202"/>
      <c r="X1352" s="202"/>
      <c r="Y1352" s="202"/>
      <c r="Z1352" s="202"/>
      <c r="AA1352" s="202"/>
      <c r="AB1352" s="202"/>
      <c r="AC1352" s="202"/>
      <c r="AD1352" s="202"/>
      <c r="AE1352" s="202"/>
      <c r="AF1352" s="202"/>
      <c r="AG1352" s="202"/>
      <c r="AH1352" s="202"/>
      <c r="AI1352" s="202"/>
      <c r="AJ1352" s="202"/>
      <c r="AK1352" s="202"/>
      <c r="AL1352" s="202"/>
      <c r="AM1352" s="202"/>
      <c r="AN1352" s="202"/>
      <c r="AO1352" s="202"/>
      <c r="AP1352" s="202"/>
      <c r="AQ1352" s="202"/>
      <c r="AR1352" s="202"/>
      <c r="AS1352" s="202"/>
      <c r="AT1352" s="202"/>
      <c r="AU1352" s="202"/>
      <c r="AV1352" s="202"/>
      <c r="AW1352" s="202"/>
      <c r="AX1352" s="202"/>
      <c r="AY1352" s="202"/>
      <c r="AZ1352" s="202"/>
      <c r="BA1352" s="202"/>
      <c r="BB1352" s="202"/>
      <c r="BC1352" s="202"/>
    </row>
    <row r="1353" spans="18:55" ht="14.25" customHeight="1">
      <c r="R1353" s="202"/>
      <c r="S1353" s="202"/>
      <c r="T1353" s="202"/>
      <c r="U1353" s="202"/>
      <c r="V1353" s="202"/>
      <c r="W1353" s="202"/>
      <c r="X1353" s="202"/>
      <c r="Y1353" s="202"/>
      <c r="Z1353" s="202"/>
      <c r="AA1353" s="202"/>
      <c r="AB1353" s="202"/>
      <c r="AC1353" s="202"/>
      <c r="AD1353" s="202"/>
      <c r="AE1353" s="202"/>
      <c r="AF1353" s="202"/>
      <c r="AG1353" s="202"/>
      <c r="AH1353" s="202"/>
      <c r="AI1353" s="202"/>
      <c r="AJ1353" s="202"/>
      <c r="AK1353" s="202"/>
      <c r="AL1353" s="202"/>
      <c r="AM1353" s="202"/>
      <c r="AN1353" s="202"/>
      <c r="AO1353" s="202"/>
      <c r="AP1353" s="202"/>
      <c r="AQ1353" s="202"/>
      <c r="AR1353" s="202"/>
      <c r="AS1353" s="202"/>
      <c r="AT1353" s="202"/>
      <c r="AU1353" s="202"/>
      <c r="AV1353" s="202"/>
      <c r="AW1353" s="202"/>
      <c r="AX1353" s="202"/>
      <c r="AY1353" s="202"/>
      <c r="AZ1353" s="202"/>
      <c r="BA1353" s="202"/>
      <c r="BB1353" s="202"/>
      <c r="BC1353" s="202"/>
    </row>
    <row r="1354" spans="18:55" ht="14.25" customHeight="1">
      <c r="R1354" s="202"/>
      <c r="S1354" s="202"/>
      <c r="T1354" s="202"/>
      <c r="U1354" s="202"/>
      <c r="V1354" s="202"/>
      <c r="W1354" s="202"/>
      <c r="X1354" s="202"/>
      <c r="Y1354" s="202"/>
      <c r="Z1354" s="202"/>
      <c r="AA1354" s="202"/>
      <c r="AB1354" s="202"/>
      <c r="AC1354" s="202"/>
      <c r="AD1354" s="202"/>
      <c r="AE1354" s="202"/>
      <c r="AF1354" s="202"/>
      <c r="AG1354" s="202"/>
      <c r="AH1354" s="202"/>
      <c r="AI1354" s="202"/>
      <c r="AJ1354" s="202"/>
      <c r="AK1354" s="202"/>
      <c r="AL1354" s="202"/>
      <c r="AM1354" s="202"/>
      <c r="AN1354" s="202"/>
      <c r="AO1354" s="202"/>
      <c r="AP1354" s="202"/>
      <c r="AQ1354" s="202"/>
      <c r="AR1354" s="202"/>
      <c r="AS1354" s="202"/>
      <c r="AT1354" s="202"/>
      <c r="AU1354" s="202"/>
      <c r="AV1354" s="202"/>
      <c r="AW1354" s="202"/>
      <c r="AX1354" s="202"/>
      <c r="AY1354" s="202"/>
      <c r="AZ1354" s="202"/>
      <c r="BA1354" s="202"/>
      <c r="BB1354" s="202"/>
      <c r="BC1354" s="202"/>
    </row>
    <row r="1355" spans="18:55" ht="14.25" customHeight="1">
      <c r="R1355" s="202"/>
      <c r="S1355" s="202"/>
      <c r="T1355" s="202"/>
      <c r="U1355" s="202"/>
      <c r="V1355" s="202"/>
      <c r="W1355" s="202"/>
      <c r="X1355" s="202"/>
      <c r="Y1355" s="202"/>
      <c r="Z1355" s="202"/>
      <c r="AA1355" s="202"/>
      <c r="AB1355" s="202"/>
      <c r="AC1355" s="202"/>
      <c r="AD1355" s="202"/>
      <c r="AE1355" s="202"/>
      <c r="AF1355" s="202"/>
      <c r="AG1355" s="202"/>
      <c r="AH1355" s="202"/>
      <c r="AI1355" s="202"/>
      <c r="AJ1355" s="202"/>
      <c r="AK1355" s="202"/>
      <c r="AL1355" s="202"/>
      <c r="AM1355" s="202"/>
      <c r="AN1355" s="202"/>
      <c r="AO1355" s="202"/>
      <c r="AP1355" s="202"/>
      <c r="AQ1355" s="202"/>
      <c r="AR1355" s="202"/>
      <c r="AS1355" s="202"/>
      <c r="AT1355" s="202"/>
      <c r="AU1355" s="202"/>
      <c r="AV1355" s="202"/>
      <c r="AW1355" s="202"/>
      <c r="AX1355" s="202"/>
      <c r="AY1355" s="202"/>
      <c r="AZ1355" s="202"/>
      <c r="BA1355" s="202"/>
      <c r="BB1355" s="202"/>
      <c r="BC1355" s="202"/>
    </row>
    <row r="1356" spans="18:55" ht="14.25" customHeight="1">
      <c r="R1356" s="202"/>
      <c r="S1356" s="202"/>
      <c r="T1356" s="202"/>
      <c r="U1356" s="202"/>
      <c r="V1356" s="202"/>
      <c r="W1356" s="202"/>
      <c r="X1356" s="202"/>
      <c r="Y1356" s="202"/>
      <c r="Z1356" s="202"/>
      <c r="AA1356" s="202"/>
      <c r="AB1356" s="202"/>
      <c r="AC1356" s="202"/>
      <c r="AD1356" s="202"/>
      <c r="AE1356" s="202"/>
      <c r="AF1356" s="202"/>
      <c r="AG1356" s="202"/>
      <c r="AH1356" s="202"/>
      <c r="AI1356" s="202"/>
      <c r="AJ1356" s="202"/>
      <c r="AK1356" s="202"/>
      <c r="AL1356" s="202"/>
      <c r="AM1356" s="202"/>
      <c r="AN1356" s="202"/>
      <c r="AO1356" s="202"/>
      <c r="AP1356" s="202"/>
      <c r="AQ1356" s="202"/>
      <c r="AR1356" s="202"/>
      <c r="AS1356" s="202"/>
      <c r="AT1356" s="202"/>
      <c r="AU1356" s="202"/>
      <c r="AV1356" s="202"/>
      <c r="AW1356" s="202"/>
      <c r="AX1356" s="202"/>
      <c r="AY1356" s="202"/>
      <c r="AZ1356" s="202"/>
      <c r="BA1356" s="202"/>
      <c r="BB1356" s="202"/>
      <c r="BC1356" s="202"/>
    </row>
    <row r="1357" spans="18:55" ht="14.25" customHeight="1">
      <c r="R1357" s="202"/>
      <c r="S1357" s="202"/>
      <c r="T1357" s="202"/>
      <c r="U1357" s="202"/>
      <c r="V1357" s="202"/>
      <c r="W1357" s="202"/>
      <c r="X1357" s="202"/>
      <c r="Y1357" s="202"/>
      <c r="Z1357" s="202"/>
      <c r="AA1357" s="202"/>
      <c r="AB1357" s="202"/>
      <c r="AC1357" s="202"/>
      <c r="AD1357" s="202"/>
      <c r="AE1357" s="202"/>
      <c r="AF1357" s="202"/>
      <c r="AG1357" s="202"/>
      <c r="AH1357" s="202"/>
      <c r="AI1357" s="202"/>
      <c r="AJ1357" s="202"/>
      <c r="AK1357" s="202"/>
      <c r="AL1357" s="202"/>
      <c r="AM1357" s="202"/>
      <c r="AN1357" s="202"/>
      <c r="AO1357" s="202"/>
      <c r="AP1357" s="202"/>
      <c r="AQ1357" s="202"/>
      <c r="AR1357" s="202"/>
      <c r="AS1357" s="202"/>
      <c r="AT1357" s="202"/>
      <c r="AU1357" s="202"/>
      <c r="AV1357" s="202"/>
      <c r="AW1357" s="202"/>
      <c r="AX1357" s="202"/>
      <c r="AY1357" s="202"/>
      <c r="AZ1357" s="202"/>
      <c r="BA1357" s="202"/>
      <c r="BB1357" s="202"/>
      <c r="BC1357" s="202"/>
    </row>
    <row r="1358" spans="18:55" ht="14.25" customHeight="1">
      <c r="R1358" s="202"/>
      <c r="S1358" s="202"/>
      <c r="T1358" s="202"/>
      <c r="U1358" s="202"/>
      <c r="V1358" s="202"/>
      <c r="W1358" s="202"/>
      <c r="X1358" s="202"/>
      <c r="Y1358" s="202"/>
      <c r="Z1358" s="202"/>
      <c r="AA1358" s="202"/>
      <c r="AB1358" s="202"/>
      <c r="AC1358" s="202"/>
      <c r="AD1358" s="202"/>
      <c r="AE1358" s="202"/>
      <c r="AF1358" s="202"/>
      <c r="AG1358" s="202"/>
      <c r="AH1358" s="202"/>
      <c r="AI1358" s="202"/>
      <c r="AJ1358" s="202"/>
      <c r="AK1358" s="202"/>
      <c r="AL1358" s="202"/>
      <c r="AM1358" s="202"/>
      <c r="AN1358" s="202"/>
      <c r="AO1358" s="202"/>
      <c r="AP1358" s="202"/>
      <c r="AQ1358" s="202"/>
      <c r="AR1358" s="202"/>
      <c r="AS1358" s="202"/>
      <c r="AT1358" s="202"/>
      <c r="AU1358" s="202"/>
      <c r="AV1358" s="202"/>
      <c r="AW1358" s="202"/>
      <c r="AX1358" s="202"/>
      <c r="AY1358" s="202"/>
      <c r="AZ1358" s="202"/>
      <c r="BA1358" s="202"/>
      <c r="BB1358" s="202"/>
      <c r="BC1358" s="202"/>
    </row>
    <row r="1359" spans="18:55" ht="14.25" customHeight="1">
      <c r="R1359" s="202"/>
      <c r="S1359" s="202"/>
      <c r="T1359" s="202"/>
      <c r="U1359" s="202"/>
      <c r="V1359" s="202"/>
      <c r="W1359" s="202"/>
      <c r="X1359" s="202"/>
      <c r="Y1359" s="202"/>
      <c r="Z1359" s="202"/>
      <c r="AA1359" s="202"/>
      <c r="AB1359" s="202"/>
      <c r="AC1359" s="202"/>
      <c r="AD1359" s="202"/>
      <c r="AE1359" s="202"/>
      <c r="AF1359" s="202"/>
      <c r="AG1359" s="202"/>
      <c r="AH1359" s="202"/>
      <c r="AI1359" s="202"/>
      <c r="AJ1359" s="202"/>
      <c r="AK1359" s="202"/>
      <c r="AL1359" s="202"/>
      <c r="AM1359" s="202"/>
      <c r="AN1359" s="202"/>
      <c r="AO1359" s="202"/>
      <c r="AP1359" s="202"/>
      <c r="AQ1359" s="202"/>
      <c r="AR1359" s="202"/>
      <c r="AS1359" s="202"/>
      <c r="AT1359" s="202"/>
      <c r="AU1359" s="202"/>
      <c r="AV1359" s="202"/>
      <c r="AW1359" s="202"/>
      <c r="AX1359" s="202"/>
      <c r="AY1359" s="202"/>
      <c r="AZ1359" s="202"/>
      <c r="BA1359" s="202"/>
      <c r="BB1359" s="202"/>
      <c r="BC1359" s="202"/>
    </row>
    <row r="1360" spans="18:55" ht="14.25" customHeight="1">
      <c r="R1360" s="202"/>
      <c r="S1360" s="202"/>
      <c r="T1360" s="202"/>
      <c r="U1360" s="202"/>
      <c r="V1360" s="202"/>
      <c r="W1360" s="202"/>
      <c r="X1360" s="202"/>
      <c r="Y1360" s="202"/>
      <c r="Z1360" s="202"/>
      <c r="AA1360" s="202"/>
      <c r="AB1360" s="202"/>
      <c r="AC1360" s="202"/>
      <c r="AD1360" s="202"/>
      <c r="AE1360" s="202"/>
      <c r="AF1360" s="202"/>
      <c r="AG1360" s="202"/>
      <c r="AH1360" s="202"/>
      <c r="AI1360" s="202"/>
      <c r="AJ1360" s="202"/>
      <c r="AK1360" s="202"/>
      <c r="AL1360" s="202"/>
      <c r="AM1360" s="202"/>
      <c r="AN1360" s="202"/>
      <c r="AO1360" s="202"/>
      <c r="AP1360" s="202"/>
      <c r="AQ1360" s="202"/>
      <c r="AR1360" s="202"/>
      <c r="AS1360" s="202"/>
      <c r="AT1360" s="202"/>
      <c r="AU1360" s="202"/>
      <c r="AV1360" s="202"/>
      <c r="AW1360" s="202"/>
      <c r="AX1360" s="202"/>
      <c r="AY1360" s="202"/>
      <c r="AZ1360" s="202"/>
      <c r="BA1360" s="202"/>
      <c r="BB1360" s="202"/>
      <c r="BC1360" s="202"/>
    </row>
    <row r="1361" spans="18:55" ht="14.25" customHeight="1">
      <c r="R1361" s="202"/>
      <c r="S1361" s="202"/>
      <c r="T1361" s="202"/>
      <c r="U1361" s="202"/>
      <c r="V1361" s="202"/>
      <c r="W1361" s="202"/>
      <c r="X1361" s="202"/>
      <c r="Y1361" s="202"/>
      <c r="Z1361" s="202"/>
      <c r="AA1361" s="202"/>
      <c r="AB1361" s="202"/>
      <c r="AC1361" s="202"/>
      <c r="AD1361" s="202"/>
      <c r="AE1361" s="202"/>
      <c r="AF1361" s="202"/>
      <c r="AG1361" s="202"/>
      <c r="AH1361" s="202"/>
      <c r="AI1361" s="202"/>
      <c r="AJ1361" s="202"/>
      <c r="AK1361" s="202"/>
      <c r="AL1361" s="202"/>
      <c r="AM1361" s="202"/>
      <c r="AN1361" s="202"/>
      <c r="AO1361" s="202"/>
      <c r="AP1361" s="202"/>
      <c r="AQ1361" s="202"/>
      <c r="AR1361" s="202"/>
      <c r="AS1361" s="202"/>
      <c r="AT1361" s="202"/>
      <c r="AU1361" s="202"/>
      <c r="AV1361" s="202"/>
      <c r="AW1361" s="202"/>
      <c r="AX1361" s="202"/>
      <c r="AY1361" s="202"/>
      <c r="AZ1361" s="202"/>
      <c r="BA1361" s="202"/>
      <c r="BB1361" s="202"/>
      <c r="BC1361" s="202"/>
    </row>
    <row r="1362" spans="18:55" ht="14.25" customHeight="1">
      <c r="R1362" s="202"/>
      <c r="S1362" s="202"/>
      <c r="T1362" s="202"/>
      <c r="U1362" s="202"/>
      <c r="V1362" s="202"/>
      <c r="W1362" s="202"/>
      <c r="X1362" s="202"/>
      <c r="Y1362" s="202"/>
      <c r="Z1362" s="202"/>
      <c r="AA1362" s="202"/>
      <c r="AB1362" s="202"/>
      <c r="AC1362" s="202"/>
      <c r="AD1362" s="202"/>
      <c r="AE1362" s="202"/>
      <c r="AF1362" s="202"/>
      <c r="AG1362" s="202"/>
      <c r="AH1362" s="202"/>
      <c r="AI1362" s="202"/>
      <c r="AJ1362" s="202"/>
      <c r="AK1362" s="202"/>
      <c r="AL1362" s="202"/>
      <c r="AM1362" s="202"/>
      <c r="AN1362" s="202"/>
      <c r="AO1362" s="202"/>
      <c r="AP1362" s="202"/>
      <c r="AQ1362" s="202"/>
      <c r="AR1362" s="202"/>
      <c r="AS1362" s="202"/>
      <c r="AT1362" s="202"/>
      <c r="AU1362" s="202"/>
      <c r="AV1362" s="202"/>
      <c r="AW1362" s="202"/>
      <c r="AX1362" s="202"/>
      <c r="AY1362" s="202"/>
      <c r="AZ1362" s="202"/>
      <c r="BA1362" s="202"/>
      <c r="BB1362" s="202"/>
      <c r="BC1362" s="202"/>
    </row>
    <row r="1363" spans="18:55" ht="14.25" customHeight="1">
      <c r="R1363" s="202"/>
      <c r="S1363" s="202"/>
      <c r="T1363" s="202"/>
      <c r="U1363" s="202"/>
      <c r="V1363" s="202"/>
      <c r="W1363" s="202"/>
      <c r="X1363" s="202"/>
      <c r="Y1363" s="202"/>
      <c r="Z1363" s="202"/>
      <c r="AA1363" s="202"/>
      <c r="AB1363" s="202"/>
      <c r="AC1363" s="202"/>
      <c r="AD1363" s="202"/>
      <c r="AE1363" s="202"/>
      <c r="AF1363" s="202"/>
      <c r="AG1363" s="202"/>
      <c r="AH1363" s="202"/>
      <c r="AI1363" s="202"/>
      <c r="AJ1363" s="202"/>
      <c r="AK1363" s="202"/>
      <c r="AL1363" s="202"/>
      <c r="AM1363" s="202"/>
      <c r="AN1363" s="202"/>
      <c r="AO1363" s="202"/>
      <c r="AP1363" s="202"/>
      <c r="AQ1363" s="202"/>
      <c r="AR1363" s="202"/>
      <c r="AS1363" s="202"/>
      <c r="AT1363" s="202"/>
      <c r="AU1363" s="202"/>
      <c r="AV1363" s="202"/>
      <c r="AW1363" s="202"/>
      <c r="AX1363" s="202"/>
      <c r="AY1363" s="202"/>
      <c r="AZ1363" s="202"/>
      <c r="BA1363" s="202"/>
      <c r="BB1363" s="202"/>
      <c r="BC1363" s="202"/>
    </row>
    <row r="1364" spans="18:55" ht="14.25" customHeight="1">
      <c r="R1364" s="202"/>
      <c r="S1364" s="202"/>
      <c r="T1364" s="202"/>
      <c r="U1364" s="202"/>
      <c r="V1364" s="202"/>
      <c r="W1364" s="202"/>
      <c r="X1364" s="202"/>
      <c r="Y1364" s="202"/>
      <c r="Z1364" s="202"/>
      <c r="AA1364" s="202"/>
      <c r="AB1364" s="202"/>
      <c r="AC1364" s="202"/>
      <c r="AD1364" s="202"/>
      <c r="AE1364" s="202"/>
      <c r="AF1364" s="202"/>
      <c r="AG1364" s="202"/>
      <c r="AH1364" s="202"/>
      <c r="AI1364" s="202"/>
      <c r="AJ1364" s="202"/>
      <c r="AK1364" s="202"/>
      <c r="AL1364" s="202"/>
      <c r="AM1364" s="202"/>
      <c r="AN1364" s="202"/>
      <c r="AO1364" s="202"/>
      <c r="AP1364" s="202"/>
      <c r="AQ1364" s="202"/>
      <c r="AR1364" s="202"/>
      <c r="AS1364" s="202"/>
      <c r="AT1364" s="202"/>
      <c r="AU1364" s="202"/>
      <c r="AV1364" s="202"/>
      <c r="AW1364" s="202"/>
      <c r="AX1364" s="202"/>
      <c r="AY1364" s="202"/>
      <c r="AZ1364" s="202"/>
      <c r="BA1364" s="202"/>
      <c r="BB1364" s="202"/>
      <c r="BC1364" s="202"/>
    </row>
    <row r="1365" spans="18:55" ht="14.25" customHeight="1">
      <c r="R1365" s="202"/>
      <c r="S1365" s="202"/>
      <c r="T1365" s="202"/>
      <c r="U1365" s="202"/>
      <c r="V1365" s="202"/>
      <c r="W1365" s="202"/>
      <c r="X1365" s="202"/>
      <c r="Y1365" s="202"/>
      <c r="Z1365" s="202"/>
      <c r="AA1365" s="202"/>
      <c r="AB1365" s="202"/>
      <c r="AC1365" s="202"/>
      <c r="AD1365" s="202"/>
      <c r="AE1365" s="202"/>
      <c r="AF1365" s="202"/>
      <c r="AG1365" s="202"/>
      <c r="AH1365" s="202"/>
      <c r="AI1365" s="202"/>
      <c r="AJ1365" s="202"/>
      <c r="AK1365" s="202"/>
      <c r="AL1365" s="202"/>
      <c r="AM1365" s="202"/>
      <c r="AN1365" s="202"/>
      <c r="AO1365" s="202"/>
      <c r="AP1365" s="202"/>
      <c r="AQ1365" s="202"/>
      <c r="AR1365" s="202"/>
      <c r="AS1365" s="202"/>
      <c r="AT1365" s="202"/>
      <c r="AU1365" s="202"/>
      <c r="AV1365" s="202"/>
      <c r="AW1365" s="202"/>
      <c r="AX1365" s="202"/>
      <c r="AY1365" s="202"/>
      <c r="AZ1365" s="202"/>
      <c r="BA1365" s="202"/>
      <c r="BB1365" s="202"/>
      <c r="BC1365" s="202"/>
    </row>
    <row r="1366" spans="18:55" ht="14.25" customHeight="1">
      <c r="R1366" s="202"/>
      <c r="S1366" s="202"/>
      <c r="T1366" s="202"/>
      <c r="U1366" s="202"/>
      <c r="V1366" s="202"/>
      <c r="W1366" s="202"/>
      <c r="X1366" s="202"/>
      <c r="Y1366" s="202"/>
      <c r="Z1366" s="202"/>
      <c r="AA1366" s="202"/>
      <c r="AB1366" s="202"/>
      <c r="AC1366" s="202"/>
      <c r="AD1366" s="202"/>
      <c r="AE1366" s="202"/>
      <c r="AF1366" s="202"/>
      <c r="AG1366" s="202"/>
      <c r="AH1366" s="202"/>
      <c r="AI1366" s="202"/>
      <c r="AJ1366" s="202"/>
      <c r="AK1366" s="202"/>
      <c r="AL1366" s="202"/>
      <c r="AM1366" s="202"/>
      <c r="AN1366" s="202"/>
      <c r="AO1366" s="202"/>
      <c r="AP1366" s="202"/>
      <c r="AQ1366" s="202"/>
      <c r="AR1366" s="202"/>
      <c r="AS1366" s="202"/>
      <c r="AT1366" s="202"/>
      <c r="AU1366" s="202"/>
      <c r="AV1366" s="202"/>
      <c r="AW1366" s="202"/>
      <c r="AX1366" s="202"/>
      <c r="AY1366" s="202"/>
      <c r="AZ1366" s="202"/>
      <c r="BA1366" s="202"/>
      <c r="BB1366" s="202"/>
      <c r="BC1366" s="202"/>
    </row>
    <row r="1367" spans="18:55" ht="14.25" customHeight="1">
      <c r="R1367" s="202"/>
      <c r="S1367" s="202"/>
      <c r="T1367" s="202"/>
      <c r="U1367" s="202"/>
      <c r="V1367" s="202"/>
      <c r="W1367" s="202"/>
      <c r="X1367" s="202"/>
      <c r="Y1367" s="202"/>
      <c r="Z1367" s="202"/>
      <c r="AA1367" s="202"/>
      <c r="AB1367" s="202"/>
      <c r="AC1367" s="202"/>
      <c r="AD1367" s="202"/>
      <c r="AE1367" s="202"/>
      <c r="AF1367" s="202"/>
      <c r="AG1367" s="202"/>
      <c r="AH1367" s="202"/>
      <c r="AI1367" s="202"/>
      <c r="AJ1367" s="202"/>
      <c r="AK1367" s="202"/>
      <c r="AL1367" s="202"/>
      <c r="AM1367" s="202"/>
      <c r="AN1367" s="202"/>
      <c r="AO1367" s="202"/>
      <c r="AP1367" s="202"/>
      <c r="AQ1367" s="202"/>
      <c r="AR1367" s="202"/>
      <c r="AS1367" s="202"/>
      <c r="AT1367" s="202"/>
      <c r="AU1367" s="202"/>
      <c r="AV1367" s="202"/>
      <c r="AW1367" s="202"/>
      <c r="AX1367" s="202"/>
      <c r="AY1367" s="202"/>
      <c r="AZ1367" s="202"/>
      <c r="BA1367" s="202"/>
      <c r="BB1367" s="202"/>
      <c r="BC1367" s="202"/>
    </row>
    <row r="1368" spans="18:55" ht="14.25" customHeight="1">
      <c r="R1368" s="202"/>
      <c r="S1368" s="202"/>
      <c r="T1368" s="202"/>
      <c r="U1368" s="202"/>
      <c r="V1368" s="202"/>
      <c r="W1368" s="202"/>
      <c r="X1368" s="202"/>
      <c r="Y1368" s="202"/>
      <c r="Z1368" s="202"/>
      <c r="AA1368" s="202"/>
      <c r="AB1368" s="202"/>
      <c r="AC1368" s="202"/>
      <c r="AD1368" s="202"/>
      <c r="AE1368" s="202"/>
      <c r="AF1368" s="202"/>
      <c r="AG1368" s="202"/>
      <c r="AH1368" s="202"/>
      <c r="AI1368" s="202"/>
      <c r="AJ1368" s="202"/>
      <c r="AK1368" s="202"/>
      <c r="AL1368" s="202"/>
      <c r="AM1368" s="202"/>
      <c r="AN1368" s="202"/>
      <c r="AO1368" s="202"/>
      <c r="AP1368" s="202"/>
      <c r="AQ1368" s="202"/>
      <c r="AR1368" s="202"/>
      <c r="AS1368" s="202"/>
      <c r="AT1368" s="202"/>
      <c r="AU1368" s="202"/>
      <c r="AV1368" s="202"/>
      <c r="AW1368" s="202"/>
      <c r="AX1368" s="202"/>
      <c r="AY1368" s="202"/>
      <c r="AZ1368" s="202"/>
      <c r="BA1368" s="202"/>
      <c r="BB1368" s="202"/>
      <c r="BC1368" s="202"/>
    </row>
    <row r="1369" spans="18:55" ht="14.25" customHeight="1">
      <c r="R1369" s="202"/>
      <c r="S1369" s="202"/>
      <c r="T1369" s="202"/>
      <c r="U1369" s="202"/>
      <c r="V1369" s="202"/>
      <c r="W1369" s="202"/>
      <c r="X1369" s="202"/>
      <c r="Y1369" s="202"/>
      <c r="Z1369" s="202"/>
      <c r="AA1369" s="202"/>
      <c r="AB1369" s="202"/>
      <c r="AC1369" s="202"/>
      <c r="AD1369" s="202"/>
      <c r="AE1369" s="202"/>
      <c r="AF1369" s="202"/>
      <c r="AG1369" s="202"/>
      <c r="AH1369" s="202"/>
      <c r="AI1369" s="202"/>
      <c r="AJ1369" s="202"/>
      <c r="AK1369" s="202"/>
      <c r="AL1369" s="202"/>
      <c r="AM1369" s="202"/>
      <c r="AN1369" s="202"/>
      <c r="AO1369" s="202"/>
      <c r="AP1369" s="202"/>
      <c r="AQ1369" s="202"/>
      <c r="AR1369" s="202"/>
      <c r="AS1369" s="202"/>
      <c r="AT1369" s="202"/>
      <c r="AU1369" s="202"/>
      <c r="AV1369" s="202"/>
      <c r="AW1369" s="202"/>
      <c r="AX1369" s="202"/>
      <c r="AY1369" s="202"/>
      <c r="AZ1369" s="202"/>
      <c r="BA1369" s="202"/>
      <c r="BB1369" s="202"/>
      <c r="BC1369" s="202"/>
    </row>
    <row r="1370" spans="18:55" ht="14.25" customHeight="1">
      <c r="R1370" s="202"/>
      <c r="S1370" s="202"/>
      <c r="T1370" s="202"/>
      <c r="U1370" s="202"/>
      <c r="V1370" s="202"/>
      <c r="W1370" s="202"/>
      <c r="X1370" s="202"/>
      <c r="Y1370" s="202"/>
      <c r="Z1370" s="202"/>
      <c r="AA1370" s="202"/>
      <c r="AB1370" s="202"/>
      <c r="AC1370" s="202"/>
      <c r="AD1370" s="202"/>
      <c r="AE1370" s="202"/>
      <c r="AF1370" s="202"/>
      <c r="AG1370" s="202"/>
      <c r="AH1370" s="202"/>
      <c r="AI1370" s="202"/>
      <c r="AJ1370" s="202"/>
      <c r="AK1370" s="202"/>
      <c r="AL1370" s="202"/>
      <c r="AM1370" s="202"/>
      <c r="AN1370" s="202"/>
      <c r="AO1370" s="202"/>
      <c r="AP1370" s="202"/>
      <c r="AQ1370" s="202"/>
      <c r="AR1370" s="202"/>
      <c r="AS1370" s="202"/>
      <c r="AT1370" s="202"/>
      <c r="AU1370" s="202"/>
      <c r="AV1370" s="202"/>
      <c r="AW1370" s="202"/>
      <c r="AX1370" s="202"/>
      <c r="AY1370" s="202"/>
      <c r="AZ1370" s="202"/>
      <c r="BA1370" s="202"/>
      <c r="BB1370" s="202"/>
      <c r="BC1370" s="202"/>
    </row>
    <row r="1371" spans="18:55" ht="14.25" customHeight="1">
      <c r="R1371" s="202"/>
      <c r="S1371" s="202"/>
      <c r="T1371" s="202"/>
      <c r="U1371" s="202"/>
      <c r="V1371" s="202"/>
      <c r="W1371" s="202"/>
      <c r="X1371" s="202"/>
      <c r="Y1371" s="202"/>
      <c r="Z1371" s="202"/>
      <c r="AA1371" s="202"/>
      <c r="AB1371" s="202"/>
      <c r="AC1371" s="202"/>
      <c r="AD1371" s="202"/>
      <c r="AE1371" s="202"/>
      <c r="AF1371" s="202"/>
      <c r="AG1371" s="202"/>
      <c r="AH1371" s="202"/>
      <c r="AI1371" s="202"/>
      <c r="AJ1371" s="202"/>
      <c r="AK1371" s="202"/>
      <c r="AL1371" s="202"/>
      <c r="AM1371" s="202"/>
      <c r="AN1371" s="202"/>
      <c r="AO1371" s="202"/>
      <c r="AP1371" s="202"/>
      <c r="AQ1371" s="202"/>
      <c r="AR1371" s="202"/>
      <c r="AS1371" s="202"/>
      <c r="AT1371" s="202"/>
      <c r="AU1371" s="202"/>
      <c r="AV1371" s="202"/>
      <c r="AW1371" s="202"/>
      <c r="AX1371" s="202"/>
      <c r="AY1371" s="202"/>
      <c r="AZ1371" s="202"/>
      <c r="BA1371" s="202"/>
      <c r="BB1371" s="202"/>
      <c r="BC1371" s="202"/>
    </row>
    <row r="1372" spans="18:55" ht="14.25" customHeight="1">
      <c r="R1372" s="202"/>
      <c r="S1372" s="202"/>
      <c r="T1372" s="202"/>
      <c r="U1372" s="202"/>
      <c r="V1372" s="202"/>
      <c r="W1372" s="202"/>
      <c r="X1372" s="202"/>
      <c r="Y1372" s="202"/>
      <c r="Z1372" s="202"/>
      <c r="AA1372" s="202"/>
      <c r="AB1372" s="202"/>
      <c r="AC1372" s="202"/>
      <c r="AD1372" s="202"/>
      <c r="AE1372" s="202"/>
      <c r="AF1372" s="202"/>
      <c r="AG1372" s="202"/>
      <c r="AH1372" s="202"/>
      <c r="AI1372" s="202"/>
      <c r="AJ1372" s="202"/>
      <c r="AK1372" s="202"/>
      <c r="AL1372" s="202"/>
      <c r="AM1372" s="202"/>
      <c r="AN1372" s="202"/>
      <c r="AO1372" s="202"/>
      <c r="AP1372" s="202"/>
      <c r="AQ1372" s="202"/>
      <c r="AR1372" s="202"/>
      <c r="AS1372" s="202"/>
      <c r="AT1372" s="202"/>
      <c r="AU1372" s="202"/>
      <c r="AV1372" s="202"/>
      <c r="AW1372" s="202"/>
      <c r="AX1372" s="202"/>
      <c r="AY1372" s="202"/>
      <c r="AZ1372" s="202"/>
      <c r="BA1372" s="202"/>
      <c r="BB1372" s="202"/>
      <c r="BC1372" s="202"/>
    </row>
    <row r="1373" spans="18:55" ht="14.25" customHeight="1">
      <c r="R1373" s="202"/>
      <c r="S1373" s="202"/>
      <c r="T1373" s="202"/>
      <c r="U1373" s="202"/>
      <c r="V1373" s="202"/>
      <c r="W1373" s="202"/>
      <c r="X1373" s="202"/>
      <c r="Y1373" s="202"/>
      <c r="Z1373" s="202"/>
      <c r="AA1373" s="202"/>
      <c r="AB1373" s="202"/>
      <c r="AC1373" s="202"/>
      <c r="AD1373" s="202"/>
      <c r="AE1373" s="202"/>
      <c r="AF1373" s="202"/>
      <c r="AG1373" s="202"/>
      <c r="AH1373" s="202"/>
      <c r="AI1373" s="202"/>
      <c r="AJ1373" s="202"/>
      <c r="AK1373" s="202"/>
      <c r="AL1373" s="202"/>
      <c r="AM1373" s="202"/>
      <c r="AN1373" s="202"/>
      <c r="AO1373" s="202"/>
      <c r="AP1373" s="202"/>
      <c r="AQ1373" s="202"/>
      <c r="AR1373" s="202"/>
      <c r="AS1373" s="202"/>
      <c r="AT1373" s="202"/>
      <c r="AU1373" s="202"/>
      <c r="AV1373" s="202"/>
      <c r="AW1373" s="202"/>
      <c r="AX1373" s="202"/>
      <c r="AY1373" s="202"/>
      <c r="AZ1373" s="202"/>
      <c r="BA1373" s="202"/>
      <c r="BB1373" s="202"/>
      <c r="BC1373" s="202"/>
    </row>
    <row r="1374" spans="18:55" ht="14.25" customHeight="1">
      <c r="R1374" s="202"/>
      <c r="S1374" s="202"/>
      <c r="T1374" s="202"/>
      <c r="U1374" s="202"/>
      <c r="V1374" s="202"/>
      <c r="W1374" s="202"/>
      <c r="X1374" s="202"/>
      <c r="Y1374" s="202"/>
      <c r="Z1374" s="202"/>
      <c r="AA1374" s="202"/>
      <c r="AB1374" s="202"/>
      <c r="AC1374" s="202"/>
      <c r="AD1374" s="202"/>
      <c r="AE1374" s="202"/>
      <c r="AF1374" s="202"/>
      <c r="AG1374" s="202"/>
      <c r="AH1374" s="202"/>
      <c r="AI1374" s="202"/>
      <c r="AJ1374" s="202"/>
      <c r="AK1374" s="202"/>
      <c r="AL1374" s="202"/>
      <c r="AM1374" s="202"/>
      <c r="AN1374" s="202"/>
      <c r="AO1374" s="202"/>
      <c r="AP1374" s="202"/>
      <c r="AQ1374" s="202"/>
      <c r="AR1374" s="202"/>
      <c r="AS1374" s="202"/>
      <c r="AT1374" s="202"/>
      <c r="AU1374" s="202"/>
      <c r="AV1374" s="202"/>
      <c r="AW1374" s="202"/>
      <c r="AX1374" s="202"/>
      <c r="AY1374" s="202"/>
      <c r="AZ1374" s="202"/>
      <c r="BA1374" s="202"/>
      <c r="BB1374" s="202"/>
      <c r="BC1374" s="202"/>
    </row>
    <row r="1375" spans="18:55" ht="14.25" customHeight="1">
      <c r="R1375" s="202"/>
      <c r="S1375" s="202"/>
      <c r="T1375" s="202"/>
      <c r="U1375" s="202"/>
      <c r="V1375" s="202"/>
      <c r="W1375" s="202"/>
      <c r="X1375" s="202"/>
      <c r="Y1375" s="202"/>
      <c r="Z1375" s="202"/>
      <c r="AA1375" s="202"/>
      <c r="AB1375" s="202"/>
      <c r="AC1375" s="202"/>
      <c r="AD1375" s="202"/>
      <c r="AE1375" s="202"/>
      <c r="AF1375" s="202"/>
      <c r="AG1375" s="202"/>
      <c r="AH1375" s="202"/>
      <c r="AI1375" s="202"/>
      <c r="AJ1375" s="202"/>
      <c r="AK1375" s="202"/>
      <c r="AL1375" s="202"/>
      <c r="AM1375" s="202"/>
      <c r="AN1375" s="202"/>
      <c r="AO1375" s="202"/>
      <c r="AP1375" s="202"/>
      <c r="AQ1375" s="202"/>
      <c r="AR1375" s="202"/>
      <c r="AS1375" s="202"/>
      <c r="AT1375" s="202"/>
      <c r="AU1375" s="202"/>
      <c r="AV1375" s="202"/>
      <c r="AW1375" s="202"/>
      <c r="AX1375" s="202"/>
      <c r="AY1375" s="202"/>
      <c r="AZ1375" s="202"/>
      <c r="BA1375" s="202"/>
      <c r="BB1375" s="202"/>
      <c r="BC1375" s="202"/>
    </row>
    <row r="1376" spans="18:55" ht="14.25" customHeight="1">
      <c r="R1376" s="202"/>
      <c r="S1376" s="202"/>
      <c r="T1376" s="202"/>
      <c r="U1376" s="202"/>
      <c r="V1376" s="202"/>
      <c r="W1376" s="202"/>
      <c r="X1376" s="202"/>
      <c r="Y1376" s="202"/>
      <c r="Z1376" s="202"/>
      <c r="AA1376" s="202"/>
      <c r="AB1376" s="202"/>
      <c r="AC1376" s="202"/>
      <c r="AD1376" s="202"/>
      <c r="AE1376" s="202"/>
      <c r="AF1376" s="202"/>
      <c r="AG1376" s="202"/>
      <c r="AH1376" s="202"/>
      <c r="AI1376" s="202"/>
      <c r="AJ1376" s="202"/>
      <c r="AK1376" s="202"/>
      <c r="AL1376" s="202"/>
      <c r="AM1376" s="202"/>
      <c r="AN1376" s="202"/>
      <c r="AO1376" s="202"/>
      <c r="AP1376" s="202"/>
      <c r="AQ1376" s="202"/>
      <c r="AR1376" s="202"/>
      <c r="AS1376" s="202"/>
      <c r="AT1376" s="202"/>
      <c r="AU1376" s="202"/>
      <c r="AV1376" s="202"/>
      <c r="AW1376" s="202"/>
      <c r="AX1376" s="202"/>
      <c r="AY1376" s="202"/>
      <c r="AZ1376" s="202"/>
      <c r="BA1376" s="202"/>
      <c r="BB1376" s="202"/>
      <c r="BC1376" s="202"/>
    </row>
    <row r="1377" spans="18:55" ht="14.25" customHeight="1">
      <c r="R1377" s="202"/>
      <c r="S1377" s="202"/>
      <c r="T1377" s="202"/>
      <c r="U1377" s="202"/>
      <c r="V1377" s="202"/>
      <c r="W1377" s="202"/>
      <c r="X1377" s="202"/>
      <c r="Y1377" s="202"/>
      <c r="Z1377" s="202"/>
      <c r="AA1377" s="202"/>
      <c r="AB1377" s="202"/>
      <c r="AC1377" s="202"/>
      <c r="AD1377" s="202"/>
      <c r="AE1377" s="202"/>
      <c r="AF1377" s="202"/>
      <c r="AG1377" s="202"/>
      <c r="AH1377" s="202"/>
      <c r="AI1377" s="202"/>
      <c r="AJ1377" s="202"/>
      <c r="AK1377" s="202"/>
      <c r="AL1377" s="202"/>
      <c r="AM1377" s="202"/>
      <c r="AN1377" s="202"/>
      <c r="AO1377" s="202"/>
      <c r="AP1377" s="202"/>
      <c r="AQ1377" s="202"/>
      <c r="AR1377" s="202"/>
      <c r="AS1377" s="202"/>
      <c r="AT1377" s="202"/>
      <c r="AU1377" s="202"/>
      <c r="AV1377" s="202"/>
      <c r="AW1377" s="202"/>
      <c r="AX1377" s="202"/>
      <c r="AY1377" s="202"/>
      <c r="AZ1377" s="202"/>
      <c r="BA1377" s="202"/>
      <c r="BB1377" s="202"/>
      <c r="BC1377" s="202"/>
    </row>
    <row r="1378" spans="18:55" ht="14.25" customHeight="1">
      <c r="R1378" s="202"/>
      <c r="S1378" s="202"/>
      <c r="T1378" s="202"/>
      <c r="U1378" s="202"/>
      <c r="V1378" s="202"/>
      <c r="W1378" s="202"/>
      <c r="X1378" s="202"/>
      <c r="Y1378" s="202"/>
      <c r="Z1378" s="202"/>
      <c r="AA1378" s="202"/>
      <c r="AB1378" s="202"/>
      <c r="AC1378" s="202"/>
      <c r="AD1378" s="202"/>
      <c r="AE1378" s="202"/>
      <c r="AF1378" s="202"/>
      <c r="AG1378" s="202"/>
      <c r="AH1378" s="202"/>
      <c r="AI1378" s="202"/>
      <c r="AJ1378" s="202"/>
      <c r="AK1378" s="202"/>
      <c r="AL1378" s="202"/>
      <c r="AM1378" s="202"/>
      <c r="AN1378" s="202"/>
      <c r="AO1378" s="202"/>
      <c r="AP1378" s="202"/>
      <c r="AQ1378" s="202"/>
      <c r="AR1378" s="202"/>
      <c r="AS1378" s="202"/>
      <c r="AT1378" s="202"/>
      <c r="AU1378" s="202"/>
      <c r="AV1378" s="202"/>
      <c r="AW1378" s="202"/>
      <c r="AX1378" s="202"/>
      <c r="AY1378" s="202"/>
      <c r="AZ1378" s="202"/>
      <c r="BA1378" s="202"/>
      <c r="BB1378" s="202"/>
      <c r="BC1378" s="202"/>
    </row>
    <row r="1379" spans="18:55" ht="14.25" customHeight="1">
      <c r="R1379" s="202"/>
      <c r="S1379" s="202"/>
      <c r="T1379" s="202"/>
      <c r="U1379" s="202"/>
      <c r="V1379" s="202"/>
      <c r="W1379" s="202"/>
      <c r="X1379" s="202"/>
      <c r="Y1379" s="202"/>
      <c r="Z1379" s="202"/>
      <c r="AA1379" s="202"/>
      <c r="AB1379" s="202"/>
      <c r="AC1379" s="202"/>
      <c r="AD1379" s="202"/>
      <c r="AE1379" s="202"/>
      <c r="AF1379" s="202"/>
      <c r="AG1379" s="202"/>
      <c r="AH1379" s="202"/>
      <c r="AI1379" s="202"/>
      <c r="AJ1379" s="202"/>
      <c r="AK1379" s="202"/>
      <c r="AL1379" s="202"/>
      <c r="AM1379" s="202"/>
      <c r="AN1379" s="202"/>
      <c r="AO1379" s="202"/>
      <c r="AP1379" s="202"/>
      <c r="AQ1379" s="202"/>
      <c r="AR1379" s="202"/>
      <c r="AS1379" s="202"/>
      <c r="AT1379" s="202"/>
      <c r="AU1379" s="202"/>
      <c r="AV1379" s="202"/>
      <c r="AW1379" s="202"/>
      <c r="AX1379" s="202"/>
      <c r="AY1379" s="202"/>
      <c r="AZ1379" s="202"/>
      <c r="BA1379" s="202"/>
      <c r="BB1379" s="202"/>
      <c r="BC1379" s="202"/>
    </row>
    <row r="1380" spans="18:55" ht="14.25" customHeight="1">
      <c r="R1380" s="202"/>
      <c r="S1380" s="202"/>
      <c r="T1380" s="202"/>
      <c r="U1380" s="202"/>
      <c r="V1380" s="202"/>
      <c r="W1380" s="202"/>
      <c r="X1380" s="202"/>
      <c r="Y1380" s="202"/>
      <c r="Z1380" s="202"/>
      <c r="AA1380" s="202"/>
      <c r="AB1380" s="202"/>
      <c r="AC1380" s="202"/>
      <c r="AD1380" s="202"/>
      <c r="AE1380" s="202"/>
      <c r="AF1380" s="202"/>
      <c r="AG1380" s="202"/>
      <c r="AH1380" s="202"/>
      <c r="AI1380" s="202"/>
      <c r="AJ1380" s="202"/>
      <c r="AK1380" s="202"/>
      <c r="AL1380" s="202"/>
      <c r="AM1380" s="202"/>
      <c r="AN1380" s="202"/>
      <c r="AO1380" s="202"/>
      <c r="AP1380" s="202"/>
      <c r="AQ1380" s="202"/>
      <c r="AR1380" s="202"/>
      <c r="AS1380" s="202"/>
      <c r="AT1380" s="202"/>
      <c r="AU1380" s="202"/>
      <c r="AV1380" s="202"/>
      <c r="AW1380" s="202"/>
      <c r="AX1380" s="202"/>
      <c r="AY1380" s="202"/>
      <c r="AZ1380" s="202"/>
      <c r="BA1380" s="202"/>
      <c r="BB1380" s="202"/>
      <c r="BC1380" s="202"/>
    </row>
    <row r="1381" spans="18:55" ht="14.25" customHeight="1">
      <c r="R1381" s="202"/>
      <c r="S1381" s="202"/>
      <c r="T1381" s="202"/>
      <c r="U1381" s="202"/>
      <c r="V1381" s="202"/>
      <c r="W1381" s="202"/>
      <c r="X1381" s="202"/>
      <c r="Y1381" s="202"/>
      <c r="Z1381" s="202"/>
      <c r="AA1381" s="202"/>
      <c r="AB1381" s="202"/>
      <c r="AC1381" s="202"/>
      <c r="AD1381" s="202"/>
      <c r="AE1381" s="202"/>
      <c r="AF1381" s="202"/>
      <c r="AG1381" s="202"/>
      <c r="AH1381" s="202"/>
      <c r="AI1381" s="202"/>
      <c r="AJ1381" s="202"/>
      <c r="AK1381" s="202"/>
      <c r="AL1381" s="202"/>
      <c r="AM1381" s="202"/>
      <c r="AN1381" s="202"/>
      <c r="AO1381" s="202"/>
      <c r="AP1381" s="202"/>
      <c r="AQ1381" s="202"/>
      <c r="AR1381" s="202"/>
      <c r="AS1381" s="202"/>
      <c r="AT1381" s="202"/>
      <c r="AU1381" s="202"/>
      <c r="AV1381" s="202"/>
      <c r="AW1381" s="202"/>
      <c r="AX1381" s="202"/>
      <c r="AY1381" s="202"/>
      <c r="AZ1381" s="202"/>
      <c r="BA1381" s="202"/>
      <c r="BB1381" s="202"/>
      <c r="BC1381" s="202"/>
    </row>
    <row r="1382" spans="18:55" ht="14.25" customHeight="1">
      <c r="R1382" s="202"/>
      <c r="S1382" s="202"/>
      <c r="T1382" s="202"/>
      <c r="U1382" s="202"/>
      <c r="V1382" s="202"/>
      <c r="W1382" s="202"/>
      <c r="X1382" s="202"/>
      <c r="Y1382" s="202"/>
      <c r="Z1382" s="202"/>
      <c r="AA1382" s="202"/>
      <c r="AB1382" s="202"/>
      <c r="AC1382" s="202"/>
      <c r="AD1382" s="202"/>
      <c r="AE1382" s="202"/>
      <c r="AF1382" s="202"/>
      <c r="AG1382" s="202"/>
      <c r="AH1382" s="202"/>
      <c r="AI1382" s="202"/>
      <c r="AJ1382" s="202"/>
      <c r="AK1382" s="202"/>
      <c r="AL1382" s="202"/>
      <c r="AM1382" s="202"/>
      <c r="AN1382" s="202"/>
      <c r="AO1382" s="202"/>
      <c r="AP1382" s="202"/>
      <c r="AQ1382" s="202"/>
      <c r="AR1382" s="202"/>
      <c r="AS1382" s="202"/>
      <c r="AT1382" s="202"/>
      <c r="AU1382" s="202"/>
      <c r="AV1382" s="202"/>
      <c r="AW1382" s="202"/>
      <c r="AX1382" s="202"/>
      <c r="AY1382" s="202"/>
      <c r="AZ1382" s="202"/>
      <c r="BA1382" s="202"/>
      <c r="BB1382" s="202"/>
      <c r="BC1382" s="202"/>
    </row>
    <row r="1383" spans="18:55" ht="14.25" customHeight="1">
      <c r="R1383" s="202"/>
      <c r="S1383" s="202"/>
      <c r="T1383" s="202"/>
      <c r="U1383" s="202"/>
      <c r="V1383" s="202"/>
      <c r="W1383" s="202"/>
      <c r="X1383" s="202"/>
      <c r="Y1383" s="202"/>
      <c r="Z1383" s="202"/>
      <c r="AA1383" s="202"/>
      <c r="AB1383" s="202"/>
      <c r="AC1383" s="202"/>
      <c r="AD1383" s="202"/>
      <c r="AE1383" s="202"/>
      <c r="AF1383" s="202"/>
      <c r="AG1383" s="202"/>
      <c r="AH1383" s="202"/>
      <c r="AI1383" s="202"/>
      <c r="AJ1383" s="202"/>
      <c r="AK1383" s="202"/>
      <c r="AL1383" s="202"/>
      <c r="AM1383" s="202"/>
      <c r="AN1383" s="202"/>
      <c r="AO1383" s="202"/>
      <c r="AP1383" s="202"/>
      <c r="AQ1383" s="202"/>
      <c r="AR1383" s="202"/>
      <c r="AS1383" s="202"/>
      <c r="AT1383" s="202"/>
      <c r="AU1383" s="202"/>
      <c r="AV1383" s="202"/>
      <c r="AW1383" s="202"/>
      <c r="AX1383" s="202"/>
      <c r="AY1383" s="202"/>
      <c r="AZ1383" s="202"/>
      <c r="BA1383" s="202"/>
      <c r="BB1383" s="202"/>
      <c r="BC1383" s="202"/>
    </row>
    <row r="1384" spans="18:55" ht="14.25" customHeight="1">
      <c r="R1384" s="202"/>
      <c r="S1384" s="202"/>
      <c r="T1384" s="202"/>
      <c r="U1384" s="202"/>
      <c r="V1384" s="202"/>
      <c r="W1384" s="202"/>
      <c r="X1384" s="202"/>
      <c r="Y1384" s="202"/>
      <c r="Z1384" s="202"/>
      <c r="AA1384" s="202"/>
      <c r="AB1384" s="202"/>
      <c r="AC1384" s="202"/>
      <c r="AD1384" s="202"/>
      <c r="AE1384" s="202"/>
      <c r="AF1384" s="202"/>
      <c r="AG1384" s="202"/>
      <c r="AH1384" s="202"/>
      <c r="AI1384" s="202"/>
      <c r="AJ1384" s="202"/>
      <c r="AK1384" s="202"/>
      <c r="AL1384" s="202"/>
      <c r="AM1384" s="202"/>
      <c r="AN1384" s="202"/>
      <c r="AO1384" s="202"/>
      <c r="AP1384" s="202"/>
      <c r="AQ1384" s="202"/>
      <c r="AR1384" s="202"/>
      <c r="AS1384" s="202"/>
      <c r="AT1384" s="202"/>
      <c r="AU1384" s="202"/>
      <c r="AV1384" s="202"/>
      <c r="AW1384" s="202"/>
      <c r="AX1384" s="202"/>
      <c r="AY1384" s="202"/>
      <c r="AZ1384" s="202"/>
      <c r="BA1384" s="202"/>
      <c r="BB1384" s="202"/>
      <c r="BC1384" s="202"/>
    </row>
    <row r="1385" spans="18:55" ht="14.25" customHeight="1">
      <c r="R1385" s="202"/>
      <c r="S1385" s="202"/>
      <c r="T1385" s="202"/>
      <c r="U1385" s="202"/>
      <c r="V1385" s="202"/>
      <c r="W1385" s="202"/>
      <c r="X1385" s="202"/>
      <c r="Y1385" s="202"/>
      <c r="Z1385" s="202"/>
      <c r="AA1385" s="202"/>
      <c r="AB1385" s="202"/>
      <c r="AC1385" s="202"/>
      <c r="AD1385" s="202"/>
      <c r="AE1385" s="202"/>
      <c r="AF1385" s="202"/>
      <c r="AG1385" s="202"/>
      <c r="AH1385" s="202"/>
      <c r="AI1385" s="202"/>
      <c r="AJ1385" s="202"/>
      <c r="AK1385" s="202"/>
      <c r="AL1385" s="202"/>
      <c r="AM1385" s="202"/>
      <c r="AN1385" s="202"/>
      <c r="AO1385" s="202"/>
      <c r="AP1385" s="202"/>
      <c r="AQ1385" s="202"/>
      <c r="AR1385" s="202"/>
      <c r="AS1385" s="202"/>
      <c r="AT1385" s="202"/>
      <c r="AU1385" s="202"/>
      <c r="AV1385" s="202"/>
      <c r="AW1385" s="202"/>
      <c r="AX1385" s="202"/>
      <c r="AY1385" s="202"/>
      <c r="AZ1385" s="202"/>
      <c r="BA1385" s="202"/>
      <c r="BB1385" s="202"/>
      <c r="BC1385" s="202"/>
    </row>
    <row r="1386" spans="18:55" ht="14.25" customHeight="1">
      <c r="R1386" s="202"/>
      <c r="S1386" s="202"/>
      <c r="T1386" s="202"/>
      <c r="U1386" s="202"/>
      <c r="V1386" s="202"/>
      <c r="W1386" s="202"/>
      <c r="X1386" s="202"/>
      <c r="Y1386" s="202"/>
      <c r="Z1386" s="202"/>
      <c r="AA1386" s="202"/>
      <c r="AB1386" s="202"/>
      <c r="AC1386" s="202"/>
      <c r="AD1386" s="202"/>
      <c r="AE1386" s="202"/>
      <c r="AF1386" s="202"/>
      <c r="AG1386" s="202"/>
      <c r="AH1386" s="202"/>
      <c r="AI1386" s="202"/>
      <c r="AJ1386" s="202"/>
      <c r="AK1386" s="202"/>
      <c r="AL1386" s="202"/>
      <c r="AM1386" s="202"/>
      <c r="AN1386" s="202"/>
      <c r="AO1386" s="202"/>
      <c r="AP1386" s="202"/>
      <c r="AQ1386" s="202"/>
      <c r="AR1386" s="202"/>
      <c r="AS1386" s="202"/>
      <c r="AT1386" s="202"/>
      <c r="AU1386" s="202"/>
      <c r="AV1386" s="202"/>
      <c r="AW1386" s="202"/>
      <c r="AX1386" s="202"/>
      <c r="AY1386" s="202"/>
      <c r="AZ1386" s="202"/>
      <c r="BA1386" s="202"/>
      <c r="BB1386" s="202"/>
      <c r="BC1386" s="202"/>
    </row>
    <row r="1387" spans="18:55" ht="14.25" customHeight="1">
      <c r="R1387" s="202"/>
      <c r="S1387" s="202"/>
      <c r="T1387" s="202"/>
      <c r="U1387" s="202"/>
      <c r="V1387" s="202"/>
      <c r="W1387" s="202"/>
      <c r="X1387" s="202"/>
      <c r="Y1387" s="202"/>
      <c r="Z1387" s="202"/>
      <c r="AA1387" s="202"/>
      <c r="AB1387" s="202"/>
      <c r="AC1387" s="202"/>
      <c r="AD1387" s="202"/>
      <c r="AE1387" s="202"/>
      <c r="AF1387" s="202"/>
      <c r="AG1387" s="202"/>
      <c r="AH1387" s="202"/>
      <c r="AI1387" s="202"/>
      <c r="AJ1387" s="202"/>
      <c r="AK1387" s="202"/>
      <c r="AL1387" s="202"/>
      <c r="AM1387" s="202"/>
      <c r="AN1387" s="202"/>
      <c r="AO1387" s="202"/>
      <c r="AP1387" s="202"/>
      <c r="AQ1387" s="202"/>
      <c r="AR1387" s="202"/>
      <c r="AS1387" s="202"/>
      <c r="AT1387" s="202"/>
      <c r="AU1387" s="202"/>
      <c r="AV1387" s="202"/>
      <c r="AW1387" s="202"/>
      <c r="AX1387" s="202"/>
      <c r="AY1387" s="202"/>
      <c r="AZ1387" s="202"/>
      <c r="BA1387" s="202"/>
      <c r="BB1387" s="202"/>
      <c r="BC1387" s="202"/>
    </row>
    <row r="1388" spans="18:55" ht="14.25" customHeight="1">
      <c r="R1388" s="202"/>
      <c r="S1388" s="202"/>
      <c r="T1388" s="202"/>
      <c r="U1388" s="202"/>
      <c r="V1388" s="202"/>
      <c r="W1388" s="202"/>
      <c r="X1388" s="202"/>
      <c r="Y1388" s="202"/>
      <c r="Z1388" s="202"/>
      <c r="AA1388" s="202"/>
      <c r="AB1388" s="202"/>
      <c r="AC1388" s="202"/>
      <c r="AD1388" s="202"/>
      <c r="AE1388" s="202"/>
      <c r="AF1388" s="202"/>
      <c r="AG1388" s="202"/>
      <c r="AH1388" s="202"/>
      <c r="AI1388" s="202"/>
      <c r="AJ1388" s="202"/>
      <c r="AK1388" s="202"/>
      <c r="AL1388" s="202"/>
      <c r="AM1388" s="202"/>
      <c r="AN1388" s="202"/>
      <c r="AO1388" s="202"/>
      <c r="AP1388" s="202"/>
      <c r="AQ1388" s="202"/>
      <c r="AR1388" s="202"/>
      <c r="AS1388" s="202"/>
      <c r="AT1388" s="202"/>
      <c r="AU1388" s="202"/>
      <c r="AV1388" s="202"/>
      <c r="AW1388" s="202"/>
      <c r="AX1388" s="202"/>
      <c r="AY1388" s="202"/>
      <c r="AZ1388" s="202"/>
      <c r="BA1388" s="202"/>
      <c r="BB1388" s="202"/>
      <c r="BC1388" s="202"/>
    </row>
    <row r="1389" spans="18:55" ht="14.25" customHeight="1">
      <c r="R1389" s="202"/>
      <c r="S1389" s="202"/>
      <c r="T1389" s="202"/>
      <c r="U1389" s="202"/>
      <c r="V1389" s="202"/>
      <c r="W1389" s="202"/>
      <c r="X1389" s="202"/>
      <c r="Y1389" s="202"/>
      <c r="Z1389" s="202"/>
      <c r="AA1389" s="202"/>
      <c r="AB1389" s="202"/>
      <c r="AC1389" s="202"/>
      <c r="AD1389" s="202"/>
      <c r="AE1389" s="202"/>
      <c r="AF1389" s="202"/>
      <c r="AG1389" s="202"/>
      <c r="AH1389" s="202"/>
      <c r="AI1389" s="202"/>
      <c r="AJ1389" s="202"/>
      <c r="AK1389" s="202"/>
      <c r="AL1389" s="202"/>
      <c r="AM1389" s="202"/>
      <c r="AN1389" s="202"/>
      <c r="AO1389" s="202"/>
      <c r="AP1389" s="202"/>
      <c r="AQ1389" s="202"/>
      <c r="AR1389" s="202"/>
      <c r="AS1389" s="202"/>
      <c r="AT1389" s="202"/>
      <c r="AU1389" s="202"/>
      <c r="AV1389" s="202"/>
      <c r="AW1389" s="202"/>
      <c r="AX1389" s="202"/>
      <c r="AY1389" s="202"/>
      <c r="AZ1389" s="202"/>
      <c r="BA1389" s="202"/>
      <c r="BB1389" s="202"/>
      <c r="BC1389" s="202"/>
    </row>
    <row r="1390" spans="18:55" ht="14.25" customHeight="1">
      <c r="R1390" s="202"/>
      <c r="S1390" s="202"/>
      <c r="T1390" s="202"/>
      <c r="U1390" s="202"/>
      <c r="V1390" s="202"/>
      <c r="W1390" s="202"/>
      <c r="X1390" s="202"/>
      <c r="Y1390" s="202"/>
      <c r="Z1390" s="202"/>
      <c r="AA1390" s="202"/>
      <c r="AB1390" s="202"/>
      <c r="AC1390" s="202"/>
      <c r="AD1390" s="202"/>
      <c r="AE1390" s="202"/>
      <c r="AF1390" s="202"/>
      <c r="AG1390" s="202"/>
      <c r="AH1390" s="202"/>
      <c r="AI1390" s="202"/>
      <c r="AJ1390" s="202"/>
      <c r="AK1390" s="202"/>
      <c r="AL1390" s="202"/>
      <c r="AM1390" s="202"/>
      <c r="AN1390" s="202"/>
      <c r="AO1390" s="202"/>
      <c r="AP1390" s="202"/>
      <c r="AQ1390" s="202"/>
      <c r="AR1390" s="202"/>
      <c r="AS1390" s="202"/>
      <c r="AT1390" s="202"/>
      <c r="AU1390" s="202"/>
      <c r="AV1390" s="202"/>
      <c r="AW1390" s="202"/>
      <c r="AX1390" s="202"/>
      <c r="AY1390" s="202"/>
      <c r="AZ1390" s="202"/>
      <c r="BA1390" s="202"/>
      <c r="BB1390" s="202"/>
      <c r="BC1390" s="202"/>
    </row>
    <row r="1391" spans="18:55" ht="14.25" customHeight="1">
      <c r="R1391" s="202"/>
      <c r="S1391" s="202"/>
      <c r="T1391" s="202"/>
      <c r="U1391" s="202"/>
      <c r="V1391" s="202"/>
      <c r="W1391" s="202"/>
      <c r="X1391" s="202"/>
      <c r="Y1391" s="202"/>
      <c r="Z1391" s="202"/>
      <c r="AA1391" s="202"/>
      <c r="AB1391" s="202"/>
      <c r="AC1391" s="202"/>
      <c r="AD1391" s="202"/>
      <c r="AE1391" s="202"/>
      <c r="AF1391" s="202"/>
      <c r="AG1391" s="202"/>
      <c r="AH1391" s="202"/>
      <c r="AI1391" s="202"/>
      <c r="AJ1391" s="202"/>
      <c r="AK1391" s="202"/>
      <c r="AL1391" s="202"/>
      <c r="AM1391" s="202"/>
      <c r="AN1391" s="202"/>
      <c r="AO1391" s="202"/>
      <c r="AP1391" s="202"/>
      <c r="AQ1391" s="202"/>
      <c r="AR1391" s="202"/>
      <c r="AS1391" s="202"/>
      <c r="AT1391" s="202"/>
      <c r="AU1391" s="202"/>
      <c r="AV1391" s="202"/>
      <c r="AW1391" s="202"/>
      <c r="AX1391" s="202"/>
      <c r="AY1391" s="202"/>
      <c r="AZ1391" s="202"/>
      <c r="BA1391" s="202"/>
      <c r="BB1391" s="202"/>
      <c r="BC1391" s="202"/>
    </row>
    <row r="1392" spans="18:55" ht="14.25" customHeight="1">
      <c r="R1392" s="202"/>
      <c r="S1392" s="202"/>
      <c r="T1392" s="202"/>
      <c r="U1392" s="202"/>
      <c r="V1392" s="202"/>
      <c r="W1392" s="202"/>
      <c r="X1392" s="202"/>
      <c r="Y1392" s="202"/>
      <c r="Z1392" s="202"/>
      <c r="AA1392" s="202"/>
      <c r="AB1392" s="202"/>
      <c r="AC1392" s="202"/>
      <c r="AD1392" s="202"/>
      <c r="AE1392" s="202"/>
      <c r="AF1392" s="202"/>
      <c r="AG1392" s="202"/>
      <c r="AH1392" s="202"/>
      <c r="AI1392" s="202"/>
      <c r="AJ1392" s="202"/>
      <c r="AK1392" s="202"/>
      <c r="AL1392" s="202"/>
      <c r="AM1392" s="202"/>
      <c r="AN1392" s="202"/>
      <c r="AO1392" s="202"/>
      <c r="AP1392" s="202"/>
      <c r="AQ1392" s="202"/>
      <c r="AR1392" s="202"/>
      <c r="AS1392" s="202"/>
      <c r="AT1392" s="202"/>
      <c r="AU1392" s="202"/>
      <c r="AV1392" s="202"/>
      <c r="AW1392" s="202"/>
      <c r="AX1392" s="202"/>
      <c r="AY1392" s="202"/>
      <c r="AZ1392" s="202"/>
      <c r="BA1392" s="202"/>
      <c r="BB1392" s="202"/>
      <c r="BC1392" s="202"/>
    </row>
    <row r="1393" spans="18:55" ht="14.25" customHeight="1">
      <c r="R1393" s="202"/>
      <c r="S1393" s="202"/>
      <c r="T1393" s="202"/>
      <c r="U1393" s="202"/>
      <c r="V1393" s="202"/>
      <c r="W1393" s="202"/>
      <c r="X1393" s="202"/>
      <c r="Y1393" s="202"/>
      <c r="Z1393" s="202"/>
      <c r="AA1393" s="202"/>
      <c r="AB1393" s="202"/>
      <c r="AC1393" s="202"/>
      <c r="AD1393" s="202"/>
      <c r="AE1393" s="202"/>
      <c r="AF1393" s="202"/>
      <c r="AG1393" s="202"/>
      <c r="AH1393" s="202"/>
      <c r="AI1393" s="202"/>
      <c r="AJ1393" s="202"/>
      <c r="AK1393" s="202"/>
      <c r="AL1393" s="202"/>
      <c r="AM1393" s="202"/>
      <c r="AN1393" s="202"/>
      <c r="AO1393" s="202"/>
      <c r="AP1393" s="202"/>
      <c r="AQ1393" s="202"/>
      <c r="AR1393" s="202"/>
      <c r="AS1393" s="202"/>
      <c r="AT1393" s="202"/>
      <c r="AU1393" s="202"/>
      <c r="AV1393" s="202"/>
      <c r="AW1393" s="202"/>
      <c r="AX1393" s="202"/>
      <c r="AY1393" s="202"/>
      <c r="AZ1393" s="202"/>
      <c r="BA1393" s="202"/>
      <c r="BB1393" s="202"/>
      <c r="BC1393" s="202"/>
    </row>
    <row r="1394" spans="18:55" ht="14.25" customHeight="1">
      <c r="R1394" s="202"/>
      <c r="S1394" s="202"/>
      <c r="T1394" s="202"/>
      <c r="U1394" s="202"/>
      <c r="V1394" s="202"/>
      <c r="W1394" s="202"/>
      <c r="X1394" s="202"/>
      <c r="Y1394" s="202"/>
      <c r="Z1394" s="202"/>
      <c r="AA1394" s="202"/>
      <c r="AB1394" s="202"/>
      <c r="AC1394" s="202"/>
      <c r="AD1394" s="202"/>
      <c r="AE1394" s="202"/>
      <c r="AF1394" s="202"/>
      <c r="AG1394" s="202"/>
      <c r="AH1394" s="202"/>
      <c r="AI1394" s="202"/>
      <c r="AJ1394" s="202"/>
      <c r="AK1394" s="202"/>
      <c r="AL1394" s="202"/>
      <c r="AM1394" s="202"/>
      <c r="AN1394" s="202"/>
      <c r="AO1394" s="202"/>
      <c r="AP1394" s="202"/>
      <c r="AQ1394" s="202"/>
      <c r="AR1394" s="202"/>
      <c r="AS1394" s="202"/>
      <c r="AT1394" s="202"/>
      <c r="AU1394" s="202"/>
      <c r="AV1394" s="202"/>
      <c r="AW1394" s="202"/>
      <c r="AX1394" s="202"/>
      <c r="AY1394" s="202"/>
      <c r="AZ1394" s="202"/>
      <c r="BA1394" s="202"/>
      <c r="BB1394" s="202"/>
      <c r="BC1394" s="202"/>
    </row>
    <row r="1395" spans="18:55" ht="14.25" customHeight="1">
      <c r="R1395" s="202"/>
      <c r="S1395" s="202"/>
      <c r="T1395" s="202"/>
      <c r="U1395" s="202"/>
      <c r="V1395" s="202"/>
      <c r="W1395" s="202"/>
      <c r="X1395" s="202"/>
      <c r="Y1395" s="202"/>
      <c r="Z1395" s="202"/>
      <c r="AA1395" s="202"/>
      <c r="AB1395" s="202"/>
      <c r="AC1395" s="202"/>
      <c r="AD1395" s="202"/>
      <c r="AE1395" s="202"/>
      <c r="AF1395" s="202"/>
      <c r="AG1395" s="202"/>
      <c r="AH1395" s="202"/>
      <c r="AI1395" s="202"/>
      <c r="AJ1395" s="202"/>
      <c r="AK1395" s="202"/>
      <c r="AL1395" s="202"/>
      <c r="AM1395" s="202"/>
      <c r="AN1395" s="202"/>
      <c r="AO1395" s="202"/>
      <c r="AP1395" s="202"/>
      <c r="AQ1395" s="202"/>
      <c r="AR1395" s="202"/>
      <c r="AS1395" s="202"/>
      <c r="AT1395" s="202"/>
      <c r="AU1395" s="202"/>
      <c r="AV1395" s="202"/>
      <c r="AW1395" s="202"/>
      <c r="AX1395" s="202"/>
      <c r="AY1395" s="202"/>
      <c r="AZ1395" s="202"/>
      <c r="BA1395" s="202"/>
      <c r="BB1395" s="202"/>
      <c r="BC1395" s="202"/>
    </row>
    <row r="1396" spans="18:55" ht="14.25" customHeight="1">
      <c r="R1396" s="202"/>
      <c r="S1396" s="202"/>
      <c r="T1396" s="202"/>
      <c r="U1396" s="202"/>
      <c r="V1396" s="202"/>
      <c r="W1396" s="202"/>
      <c r="X1396" s="202"/>
      <c r="Y1396" s="202"/>
      <c r="Z1396" s="202"/>
      <c r="AA1396" s="202"/>
      <c r="AB1396" s="202"/>
      <c r="AC1396" s="202"/>
      <c r="AD1396" s="202"/>
      <c r="AE1396" s="202"/>
      <c r="AF1396" s="202"/>
      <c r="AG1396" s="202"/>
      <c r="AH1396" s="202"/>
      <c r="AI1396" s="202"/>
      <c r="AJ1396" s="202"/>
      <c r="AK1396" s="202"/>
      <c r="AL1396" s="202"/>
      <c r="AM1396" s="202"/>
      <c r="AN1396" s="202"/>
      <c r="AO1396" s="202"/>
      <c r="AP1396" s="202"/>
      <c r="AQ1396" s="202"/>
      <c r="AR1396" s="202"/>
      <c r="AS1396" s="202"/>
      <c r="AT1396" s="202"/>
      <c r="AU1396" s="202"/>
      <c r="AV1396" s="202"/>
      <c r="AW1396" s="202"/>
      <c r="AX1396" s="202"/>
      <c r="AY1396" s="202"/>
      <c r="AZ1396" s="202"/>
      <c r="BA1396" s="202"/>
      <c r="BB1396" s="202"/>
      <c r="BC1396" s="202"/>
    </row>
    <row r="1397" spans="18:55" ht="14.25" customHeight="1">
      <c r="R1397" s="202"/>
      <c r="S1397" s="202"/>
      <c r="T1397" s="202"/>
      <c r="U1397" s="202"/>
      <c r="V1397" s="202"/>
      <c r="W1397" s="202"/>
      <c r="X1397" s="202"/>
      <c r="Y1397" s="202"/>
      <c r="Z1397" s="202"/>
      <c r="AA1397" s="202"/>
      <c r="AB1397" s="202"/>
      <c r="AC1397" s="202"/>
      <c r="AD1397" s="202"/>
      <c r="AE1397" s="202"/>
      <c r="AF1397" s="202"/>
      <c r="AG1397" s="202"/>
      <c r="AH1397" s="202"/>
      <c r="AI1397" s="202"/>
      <c r="AJ1397" s="202"/>
      <c r="AK1397" s="202"/>
      <c r="AL1397" s="202"/>
      <c r="AM1397" s="202"/>
      <c r="AN1397" s="202"/>
      <c r="AO1397" s="202"/>
      <c r="AP1397" s="202"/>
      <c r="AQ1397" s="202"/>
      <c r="AR1397" s="202"/>
      <c r="AS1397" s="202"/>
      <c r="AT1397" s="202"/>
      <c r="AU1397" s="202"/>
      <c r="AV1397" s="202"/>
      <c r="AW1397" s="202"/>
      <c r="AX1397" s="202"/>
      <c r="AY1397" s="202"/>
      <c r="AZ1397" s="202"/>
      <c r="BA1397" s="202"/>
      <c r="BB1397" s="202"/>
      <c r="BC1397" s="202"/>
    </row>
    <row r="1398" spans="18:55" ht="14.25" customHeight="1">
      <c r="R1398" s="202"/>
      <c r="S1398" s="202"/>
      <c r="T1398" s="202"/>
      <c r="U1398" s="202"/>
      <c r="V1398" s="202"/>
      <c r="W1398" s="202"/>
      <c r="X1398" s="202"/>
      <c r="Y1398" s="202"/>
      <c r="Z1398" s="202"/>
      <c r="AA1398" s="202"/>
      <c r="AB1398" s="202"/>
      <c r="AC1398" s="202"/>
      <c r="AD1398" s="202"/>
      <c r="AE1398" s="202"/>
      <c r="AF1398" s="202"/>
      <c r="AG1398" s="202"/>
      <c r="AH1398" s="202"/>
      <c r="AI1398" s="202"/>
      <c r="AJ1398" s="202"/>
      <c r="AK1398" s="202"/>
      <c r="AL1398" s="202"/>
      <c r="AM1398" s="202"/>
      <c r="AN1398" s="202"/>
      <c r="AO1398" s="202"/>
      <c r="AP1398" s="202"/>
      <c r="AQ1398" s="202"/>
      <c r="AR1398" s="202"/>
      <c r="AS1398" s="202"/>
      <c r="AT1398" s="202"/>
      <c r="AU1398" s="202"/>
      <c r="AV1398" s="202"/>
      <c r="AW1398" s="202"/>
      <c r="AX1398" s="202"/>
      <c r="AY1398" s="202"/>
      <c r="AZ1398" s="202"/>
      <c r="BA1398" s="202"/>
      <c r="BB1398" s="202"/>
      <c r="BC1398" s="202"/>
    </row>
    <row r="1399" spans="18:55" ht="14.25" customHeight="1">
      <c r="R1399" s="202"/>
      <c r="S1399" s="202"/>
      <c r="T1399" s="202"/>
      <c r="U1399" s="202"/>
      <c r="V1399" s="202"/>
      <c r="W1399" s="202"/>
      <c r="X1399" s="202"/>
      <c r="Y1399" s="202"/>
      <c r="Z1399" s="202"/>
      <c r="AA1399" s="202"/>
      <c r="AB1399" s="202"/>
      <c r="AC1399" s="202"/>
      <c r="AD1399" s="202"/>
      <c r="AE1399" s="202"/>
      <c r="AF1399" s="202"/>
      <c r="AG1399" s="202"/>
      <c r="AH1399" s="202"/>
      <c r="AI1399" s="202"/>
      <c r="AJ1399" s="202"/>
      <c r="AK1399" s="202"/>
      <c r="AL1399" s="202"/>
      <c r="AM1399" s="202"/>
      <c r="AN1399" s="202"/>
      <c r="AO1399" s="202"/>
      <c r="AP1399" s="202"/>
      <c r="AQ1399" s="202"/>
      <c r="AR1399" s="202"/>
      <c r="AS1399" s="202"/>
      <c r="AT1399" s="202"/>
      <c r="AU1399" s="202"/>
      <c r="AV1399" s="202"/>
      <c r="AW1399" s="202"/>
      <c r="AX1399" s="202"/>
      <c r="AY1399" s="202"/>
      <c r="AZ1399" s="202"/>
      <c r="BA1399" s="202"/>
      <c r="BB1399" s="202"/>
      <c r="BC1399" s="202"/>
    </row>
    <row r="1400" spans="18:55" ht="14.25" customHeight="1">
      <c r="R1400" s="202"/>
      <c r="S1400" s="202"/>
      <c r="T1400" s="202"/>
      <c r="U1400" s="202"/>
      <c r="V1400" s="202"/>
      <c r="W1400" s="202"/>
      <c r="X1400" s="202"/>
      <c r="Y1400" s="202"/>
      <c r="Z1400" s="202"/>
      <c r="AA1400" s="202"/>
      <c r="AB1400" s="202"/>
      <c r="AC1400" s="202"/>
      <c r="AD1400" s="202"/>
      <c r="AE1400" s="202"/>
      <c r="AF1400" s="202"/>
      <c r="AG1400" s="202"/>
      <c r="AH1400" s="202"/>
      <c r="AI1400" s="202"/>
      <c r="AJ1400" s="202"/>
      <c r="AK1400" s="202"/>
      <c r="AL1400" s="202"/>
      <c r="AM1400" s="202"/>
      <c r="AN1400" s="202"/>
      <c r="AO1400" s="202"/>
      <c r="AP1400" s="202"/>
      <c r="AQ1400" s="202"/>
      <c r="AR1400" s="202"/>
      <c r="AS1400" s="202"/>
      <c r="AT1400" s="202"/>
      <c r="AU1400" s="202"/>
      <c r="AV1400" s="202"/>
      <c r="AW1400" s="202"/>
      <c r="AX1400" s="202"/>
      <c r="AY1400" s="202"/>
      <c r="AZ1400" s="202"/>
      <c r="BA1400" s="202"/>
      <c r="BB1400" s="202"/>
      <c r="BC1400" s="202"/>
    </row>
    <row r="1401" spans="18:55" ht="14.25" customHeight="1">
      <c r="R1401" s="202"/>
      <c r="S1401" s="202"/>
      <c r="T1401" s="202"/>
      <c r="U1401" s="202"/>
      <c r="V1401" s="202"/>
      <c r="W1401" s="202"/>
      <c r="X1401" s="202"/>
      <c r="Y1401" s="202"/>
      <c r="Z1401" s="202"/>
      <c r="AA1401" s="202"/>
      <c r="AB1401" s="202"/>
      <c r="AC1401" s="202"/>
      <c r="AD1401" s="202"/>
      <c r="AE1401" s="202"/>
      <c r="AF1401" s="202"/>
      <c r="AG1401" s="202"/>
      <c r="AH1401" s="202"/>
      <c r="AI1401" s="202"/>
      <c r="AJ1401" s="202"/>
      <c r="AK1401" s="202"/>
      <c r="AL1401" s="202"/>
      <c r="AM1401" s="202"/>
      <c r="AN1401" s="202"/>
      <c r="AO1401" s="202"/>
      <c r="AP1401" s="202"/>
      <c r="AQ1401" s="202"/>
      <c r="AR1401" s="202"/>
      <c r="AS1401" s="202"/>
      <c r="AT1401" s="202"/>
      <c r="AU1401" s="202"/>
      <c r="AV1401" s="202"/>
      <c r="AW1401" s="202"/>
      <c r="AX1401" s="202"/>
      <c r="AY1401" s="202"/>
      <c r="AZ1401" s="202"/>
      <c r="BA1401" s="202"/>
      <c r="BB1401" s="202"/>
      <c r="BC1401" s="202"/>
    </row>
    <row r="1402" spans="18:55" ht="14.25" customHeight="1">
      <c r="R1402" s="202"/>
      <c r="S1402" s="202"/>
      <c r="T1402" s="202"/>
      <c r="U1402" s="202"/>
      <c r="V1402" s="202"/>
      <c r="W1402" s="202"/>
      <c r="X1402" s="202"/>
      <c r="Y1402" s="202"/>
      <c r="Z1402" s="202"/>
      <c r="AA1402" s="202"/>
      <c r="AB1402" s="202"/>
      <c r="AC1402" s="202"/>
      <c r="AD1402" s="202"/>
      <c r="AE1402" s="202"/>
      <c r="AF1402" s="202"/>
      <c r="AG1402" s="202"/>
      <c r="AH1402" s="202"/>
      <c r="AI1402" s="202"/>
      <c r="AJ1402" s="202"/>
      <c r="AK1402" s="202"/>
      <c r="AL1402" s="202"/>
      <c r="AM1402" s="202"/>
      <c r="AN1402" s="202"/>
      <c r="AO1402" s="202"/>
      <c r="AP1402" s="202"/>
      <c r="AQ1402" s="202"/>
      <c r="AR1402" s="202"/>
      <c r="AS1402" s="202"/>
      <c r="AT1402" s="202"/>
      <c r="AU1402" s="202"/>
      <c r="AV1402" s="202"/>
      <c r="AW1402" s="202"/>
      <c r="AX1402" s="202"/>
      <c r="AY1402" s="202"/>
      <c r="AZ1402" s="202"/>
      <c r="BA1402" s="202"/>
      <c r="BB1402" s="202"/>
      <c r="BC1402" s="202"/>
    </row>
    <row r="1403" spans="18:55" ht="14.25" customHeight="1">
      <c r="R1403" s="202"/>
      <c r="S1403" s="202"/>
      <c r="T1403" s="202"/>
      <c r="U1403" s="202"/>
      <c r="V1403" s="202"/>
      <c r="W1403" s="202"/>
      <c r="X1403" s="202"/>
      <c r="Y1403" s="202"/>
      <c r="Z1403" s="202"/>
      <c r="AA1403" s="202"/>
      <c r="AB1403" s="202"/>
      <c r="AC1403" s="202"/>
      <c r="AD1403" s="202"/>
      <c r="AE1403" s="202"/>
      <c r="AF1403" s="202"/>
      <c r="AG1403" s="202"/>
      <c r="AH1403" s="202"/>
      <c r="AI1403" s="202"/>
      <c r="AJ1403" s="202"/>
      <c r="AK1403" s="202"/>
      <c r="AL1403" s="202"/>
      <c r="AM1403" s="202"/>
      <c r="AN1403" s="202"/>
      <c r="AO1403" s="202"/>
      <c r="AP1403" s="202"/>
      <c r="AQ1403" s="202"/>
      <c r="AR1403" s="202"/>
      <c r="AS1403" s="202"/>
      <c r="AT1403" s="202"/>
      <c r="AU1403" s="202"/>
      <c r="AV1403" s="202"/>
      <c r="AW1403" s="202"/>
      <c r="AX1403" s="202"/>
      <c r="AY1403" s="202"/>
      <c r="AZ1403" s="202"/>
      <c r="BA1403" s="202"/>
      <c r="BB1403" s="202"/>
      <c r="BC1403" s="202"/>
    </row>
    <row r="1404" spans="18:55" ht="14.25" customHeight="1">
      <c r="R1404" s="202"/>
      <c r="S1404" s="202"/>
      <c r="T1404" s="202"/>
      <c r="U1404" s="202"/>
      <c r="V1404" s="202"/>
      <c r="W1404" s="202"/>
      <c r="X1404" s="202"/>
      <c r="Y1404" s="202"/>
      <c r="Z1404" s="202"/>
      <c r="AA1404" s="202"/>
      <c r="AB1404" s="202"/>
      <c r="AC1404" s="202"/>
      <c r="AD1404" s="202"/>
      <c r="AE1404" s="202"/>
      <c r="AF1404" s="202"/>
      <c r="AG1404" s="202"/>
      <c r="AH1404" s="202"/>
      <c r="AI1404" s="202"/>
      <c r="AJ1404" s="202"/>
      <c r="AK1404" s="202"/>
      <c r="AL1404" s="202"/>
      <c r="AM1404" s="202"/>
      <c r="AN1404" s="202"/>
      <c r="AO1404" s="202"/>
      <c r="AP1404" s="202"/>
      <c r="AQ1404" s="202"/>
      <c r="AR1404" s="202"/>
      <c r="AS1404" s="202"/>
      <c r="AT1404" s="202"/>
      <c r="AU1404" s="202"/>
      <c r="AV1404" s="202"/>
      <c r="AW1404" s="202"/>
      <c r="AX1404" s="202"/>
      <c r="AY1404" s="202"/>
      <c r="AZ1404" s="202"/>
      <c r="BA1404" s="202"/>
      <c r="BB1404" s="202"/>
      <c r="BC1404" s="202"/>
    </row>
    <row r="1405" spans="18:55" ht="14.25" customHeight="1">
      <c r="R1405" s="202"/>
      <c r="S1405" s="202"/>
      <c r="T1405" s="202"/>
      <c r="U1405" s="202"/>
      <c r="V1405" s="202"/>
      <c r="W1405" s="202"/>
      <c r="X1405" s="202"/>
      <c r="Y1405" s="202"/>
      <c r="Z1405" s="202"/>
      <c r="AA1405" s="202"/>
      <c r="AB1405" s="202"/>
      <c r="AC1405" s="202"/>
      <c r="AD1405" s="202"/>
      <c r="AE1405" s="202"/>
      <c r="AF1405" s="202"/>
      <c r="AG1405" s="202"/>
      <c r="AH1405" s="202"/>
      <c r="AI1405" s="202"/>
      <c r="AJ1405" s="202"/>
      <c r="AK1405" s="202"/>
      <c r="AL1405" s="202"/>
      <c r="AM1405" s="202"/>
      <c r="AN1405" s="202"/>
      <c r="AO1405" s="202"/>
      <c r="AP1405" s="202"/>
      <c r="AQ1405" s="202"/>
      <c r="AR1405" s="202"/>
      <c r="AS1405" s="202"/>
      <c r="AT1405" s="202"/>
      <c r="AU1405" s="202"/>
      <c r="AV1405" s="202"/>
      <c r="AW1405" s="202"/>
      <c r="AX1405" s="202"/>
      <c r="AY1405" s="202"/>
      <c r="AZ1405" s="202"/>
      <c r="BA1405" s="202"/>
      <c r="BB1405" s="202"/>
      <c r="BC1405" s="202"/>
    </row>
    <row r="1406" spans="18:55" ht="14.25" customHeight="1">
      <c r="R1406" s="202"/>
      <c r="S1406" s="202"/>
      <c r="T1406" s="202"/>
      <c r="U1406" s="202"/>
      <c r="V1406" s="202"/>
      <c r="W1406" s="202"/>
      <c r="X1406" s="202"/>
      <c r="Y1406" s="202"/>
      <c r="Z1406" s="202"/>
      <c r="AA1406" s="202"/>
      <c r="AB1406" s="202"/>
      <c r="AC1406" s="202"/>
      <c r="AD1406" s="202"/>
      <c r="AE1406" s="202"/>
      <c r="AF1406" s="202"/>
      <c r="AG1406" s="202"/>
      <c r="AH1406" s="202"/>
      <c r="AI1406" s="202"/>
      <c r="AJ1406" s="202"/>
      <c r="AK1406" s="202"/>
      <c r="AL1406" s="202"/>
      <c r="AM1406" s="202"/>
      <c r="AN1406" s="202"/>
      <c r="AO1406" s="202"/>
      <c r="AP1406" s="202"/>
      <c r="AQ1406" s="202"/>
      <c r="AR1406" s="202"/>
      <c r="AS1406" s="202"/>
      <c r="AT1406" s="202"/>
      <c r="AU1406" s="202"/>
      <c r="AV1406" s="202"/>
      <c r="AW1406" s="202"/>
      <c r="AX1406" s="202"/>
      <c r="AY1406" s="202"/>
      <c r="AZ1406" s="202"/>
      <c r="BA1406" s="202"/>
      <c r="BB1406" s="202"/>
      <c r="BC1406" s="202"/>
    </row>
    <row r="1407" spans="18:55" ht="14.25" customHeight="1">
      <c r="R1407" s="202"/>
      <c r="S1407" s="202"/>
      <c r="T1407" s="202"/>
      <c r="U1407" s="202"/>
      <c r="V1407" s="202"/>
      <c r="W1407" s="202"/>
      <c r="X1407" s="202"/>
      <c r="Y1407" s="202"/>
      <c r="Z1407" s="202"/>
      <c r="AA1407" s="202"/>
      <c r="AB1407" s="202"/>
      <c r="AC1407" s="202"/>
      <c r="AD1407" s="202"/>
      <c r="AE1407" s="202"/>
      <c r="AF1407" s="202"/>
      <c r="AG1407" s="202"/>
      <c r="AH1407" s="202"/>
      <c r="AI1407" s="202"/>
      <c r="AJ1407" s="202"/>
      <c r="AK1407" s="202"/>
      <c r="AL1407" s="202"/>
      <c r="AM1407" s="202"/>
      <c r="AN1407" s="202"/>
      <c r="AO1407" s="202"/>
      <c r="AP1407" s="202"/>
      <c r="AQ1407" s="202"/>
      <c r="AR1407" s="202"/>
      <c r="AS1407" s="202"/>
      <c r="AT1407" s="202"/>
      <c r="AU1407" s="202"/>
      <c r="AV1407" s="202"/>
      <c r="AW1407" s="202"/>
      <c r="AX1407" s="202"/>
      <c r="AY1407" s="202"/>
      <c r="AZ1407" s="202"/>
      <c r="BA1407" s="202"/>
      <c r="BB1407" s="202"/>
      <c r="BC1407" s="202"/>
    </row>
    <row r="1408" spans="18:55" ht="14.25" customHeight="1">
      <c r="R1408" s="202"/>
      <c r="S1408" s="202"/>
      <c r="T1408" s="202"/>
      <c r="U1408" s="202"/>
      <c r="V1408" s="202"/>
      <c r="W1408" s="202"/>
      <c r="X1408" s="202"/>
      <c r="Y1408" s="202"/>
      <c r="Z1408" s="202"/>
      <c r="AA1408" s="202"/>
      <c r="AB1408" s="202"/>
      <c r="AC1408" s="202"/>
      <c r="AD1408" s="202"/>
      <c r="AE1408" s="202"/>
      <c r="AF1408" s="202"/>
      <c r="AG1408" s="202"/>
      <c r="AH1408" s="202"/>
      <c r="AI1408" s="202"/>
      <c r="AJ1408" s="202"/>
      <c r="AK1408" s="202"/>
      <c r="AL1408" s="202"/>
      <c r="AM1408" s="202"/>
      <c r="AN1408" s="202"/>
      <c r="AO1408" s="202"/>
      <c r="AP1408" s="202"/>
      <c r="AQ1408" s="202"/>
      <c r="AR1408" s="202"/>
      <c r="AS1408" s="202"/>
      <c r="AT1408" s="202"/>
      <c r="AU1408" s="202"/>
      <c r="AV1408" s="202"/>
      <c r="AW1408" s="202"/>
      <c r="AX1408" s="202"/>
      <c r="AY1408" s="202"/>
      <c r="AZ1408" s="202"/>
      <c r="BA1408" s="202"/>
      <c r="BB1408" s="202"/>
      <c r="BC1408" s="202"/>
    </row>
    <row r="1409" spans="18:55" ht="14.25" customHeight="1">
      <c r="R1409" s="202"/>
      <c r="S1409" s="202"/>
      <c r="T1409" s="202"/>
      <c r="U1409" s="202"/>
      <c r="V1409" s="202"/>
      <c r="W1409" s="202"/>
      <c r="X1409" s="202"/>
      <c r="Y1409" s="202"/>
      <c r="Z1409" s="202"/>
      <c r="AA1409" s="202"/>
      <c r="AB1409" s="202"/>
      <c r="AC1409" s="202"/>
      <c r="AD1409" s="202"/>
      <c r="AE1409" s="202"/>
      <c r="AF1409" s="202"/>
      <c r="AG1409" s="202"/>
      <c r="AH1409" s="202"/>
      <c r="AI1409" s="202"/>
      <c r="AJ1409" s="202"/>
      <c r="AK1409" s="202"/>
      <c r="AL1409" s="202"/>
      <c r="AM1409" s="202"/>
      <c r="AN1409" s="202"/>
      <c r="AO1409" s="202"/>
      <c r="AP1409" s="202"/>
      <c r="AQ1409" s="202"/>
      <c r="AR1409" s="202"/>
      <c r="AS1409" s="202"/>
      <c r="AT1409" s="202"/>
      <c r="AU1409" s="202"/>
      <c r="AV1409" s="202"/>
      <c r="AW1409" s="202"/>
      <c r="AX1409" s="202"/>
      <c r="AY1409" s="202"/>
      <c r="AZ1409" s="202"/>
      <c r="BA1409" s="202"/>
      <c r="BB1409" s="202"/>
      <c r="BC1409" s="202"/>
    </row>
    <row r="1410" spans="18:55" ht="14.25" customHeight="1">
      <c r="R1410" s="202"/>
      <c r="S1410" s="202"/>
      <c r="T1410" s="202"/>
      <c r="U1410" s="202"/>
      <c r="V1410" s="202"/>
      <c r="W1410" s="202"/>
      <c r="X1410" s="202"/>
      <c r="Y1410" s="202"/>
      <c r="Z1410" s="202"/>
      <c r="AA1410" s="202"/>
      <c r="AB1410" s="202"/>
      <c r="AC1410" s="202"/>
      <c r="AD1410" s="202"/>
      <c r="AE1410" s="202"/>
      <c r="AF1410" s="202"/>
      <c r="AG1410" s="202"/>
      <c r="AH1410" s="202"/>
      <c r="AI1410" s="202"/>
      <c r="AJ1410" s="202"/>
      <c r="AK1410" s="202"/>
      <c r="AL1410" s="202"/>
      <c r="AM1410" s="202"/>
      <c r="AN1410" s="202"/>
      <c r="AO1410" s="202"/>
      <c r="AP1410" s="202"/>
      <c r="AQ1410" s="202"/>
      <c r="AR1410" s="202"/>
      <c r="AS1410" s="202"/>
      <c r="AT1410" s="202"/>
      <c r="AU1410" s="202"/>
      <c r="AV1410" s="202"/>
      <c r="AW1410" s="202"/>
      <c r="AX1410" s="202"/>
      <c r="AY1410" s="202"/>
      <c r="AZ1410" s="202"/>
      <c r="BA1410" s="202"/>
      <c r="BB1410" s="202"/>
      <c r="BC1410" s="202"/>
    </row>
    <row r="1411" spans="18:55" ht="14.25" customHeight="1">
      <c r="R1411" s="202"/>
      <c r="S1411" s="202"/>
      <c r="T1411" s="202"/>
      <c r="U1411" s="202"/>
      <c r="V1411" s="202"/>
      <c r="W1411" s="202"/>
      <c r="X1411" s="202"/>
      <c r="Y1411" s="202"/>
      <c r="Z1411" s="202"/>
      <c r="AA1411" s="202"/>
      <c r="AB1411" s="202"/>
      <c r="AC1411" s="202"/>
      <c r="AD1411" s="202"/>
      <c r="AE1411" s="202"/>
      <c r="AF1411" s="202"/>
      <c r="AG1411" s="202"/>
      <c r="AH1411" s="202"/>
      <c r="AI1411" s="202"/>
      <c r="AJ1411" s="202"/>
      <c r="AK1411" s="202"/>
      <c r="AL1411" s="202"/>
      <c r="AM1411" s="202"/>
      <c r="AN1411" s="202"/>
      <c r="AO1411" s="202"/>
      <c r="AP1411" s="202"/>
      <c r="AQ1411" s="202"/>
      <c r="AR1411" s="202"/>
      <c r="AS1411" s="202"/>
      <c r="AT1411" s="202"/>
      <c r="AU1411" s="202"/>
      <c r="AV1411" s="202"/>
      <c r="AW1411" s="202"/>
      <c r="AX1411" s="202"/>
      <c r="AY1411" s="202"/>
      <c r="AZ1411" s="202"/>
      <c r="BA1411" s="202"/>
      <c r="BB1411" s="202"/>
      <c r="BC1411" s="202"/>
    </row>
    <row r="1412" spans="18:55" ht="14.25" customHeight="1">
      <c r="R1412" s="202"/>
      <c r="S1412" s="202"/>
      <c r="T1412" s="202"/>
      <c r="U1412" s="202"/>
      <c r="V1412" s="202"/>
      <c r="W1412" s="202"/>
      <c r="X1412" s="202"/>
      <c r="Y1412" s="202"/>
      <c r="Z1412" s="202"/>
      <c r="AA1412" s="202"/>
      <c r="AB1412" s="202"/>
      <c r="AC1412" s="202"/>
      <c r="AD1412" s="202"/>
      <c r="AE1412" s="202"/>
      <c r="AF1412" s="202"/>
      <c r="AG1412" s="202"/>
      <c r="AH1412" s="202"/>
      <c r="AI1412" s="202"/>
      <c r="AJ1412" s="202"/>
      <c r="AK1412" s="202"/>
      <c r="AL1412" s="202"/>
      <c r="AM1412" s="202"/>
      <c r="AN1412" s="202"/>
      <c r="AO1412" s="202"/>
      <c r="AP1412" s="202"/>
      <c r="AQ1412" s="202"/>
      <c r="AR1412" s="202"/>
      <c r="AS1412" s="202"/>
      <c r="AT1412" s="202"/>
      <c r="AU1412" s="202"/>
      <c r="AV1412" s="202"/>
      <c r="AW1412" s="202"/>
      <c r="AX1412" s="202"/>
      <c r="AY1412" s="202"/>
      <c r="AZ1412" s="202"/>
      <c r="BA1412" s="202"/>
      <c r="BB1412" s="202"/>
      <c r="BC1412" s="202"/>
    </row>
    <row r="1413" spans="18:55" ht="14.25" customHeight="1">
      <c r="R1413" s="202"/>
      <c r="S1413" s="202"/>
      <c r="T1413" s="202"/>
      <c r="U1413" s="202"/>
      <c r="V1413" s="202"/>
      <c r="W1413" s="202"/>
      <c r="X1413" s="202"/>
      <c r="Y1413" s="202"/>
      <c r="Z1413" s="202"/>
      <c r="AA1413" s="202"/>
      <c r="AB1413" s="202"/>
      <c r="AC1413" s="202"/>
      <c r="AD1413" s="202"/>
      <c r="AE1413" s="202"/>
      <c r="AF1413" s="202"/>
      <c r="AG1413" s="202"/>
      <c r="AH1413" s="202"/>
      <c r="AI1413" s="202"/>
      <c r="AJ1413" s="202"/>
      <c r="AK1413" s="202"/>
      <c r="AL1413" s="202"/>
      <c r="AM1413" s="202"/>
      <c r="AN1413" s="202"/>
      <c r="AO1413" s="202"/>
      <c r="AP1413" s="202"/>
      <c r="AQ1413" s="202"/>
      <c r="AR1413" s="202"/>
      <c r="AS1413" s="202"/>
      <c r="AT1413" s="202"/>
      <c r="AU1413" s="202"/>
      <c r="AV1413" s="202"/>
      <c r="AW1413" s="202"/>
      <c r="AX1413" s="202"/>
      <c r="AY1413" s="202"/>
      <c r="AZ1413" s="202"/>
      <c r="BA1413" s="202"/>
      <c r="BB1413" s="202"/>
      <c r="BC1413" s="202"/>
    </row>
    <row r="1414" spans="18:55" ht="14.25" customHeight="1">
      <c r="R1414" s="202"/>
      <c r="S1414" s="202"/>
      <c r="T1414" s="202"/>
      <c r="U1414" s="202"/>
      <c r="V1414" s="202"/>
      <c r="W1414" s="202"/>
      <c r="X1414" s="202"/>
      <c r="Y1414" s="202"/>
      <c r="Z1414" s="202"/>
      <c r="AA1414" s="202"/>
      <c r="AB1414" s="202"/>
      <c r="AC1414" s="202"/>
      <c r="AD1414" s="202"/>
      <c r="AE1414" s="202"/>
      <c r="AF1414" s="202"/>
      <c r="AG1414" s="202"/>
      <c r="AH1414" s="202"/>
      <c r="AI1414" s="202"/>
      <c r="AJ1414" s="202"/>
      <c r="AK1414" s="202"/>
      <c r="AL1414" s="202"/>
      <c r="AM1414" s="202"/>
      <c r="AN1414" s="202"/>
      <c r="AO1414" s="202"/>
      <c r="AP1414" s="202"/>
      <c r="AQ1414" s="202"/>
      <c r="AR1414" s="202"/>
      <c r="AS1414" s="202"/>
      <c r="AT1414" s="202"/>
      <c r="AU1414" s="202"/>
      <c r="AV1414" s="202"/>
      <c r="AW1414" s="202"/>
      <c r="AX1414" s="202"/>
      <c r="AY1414" s="202"/>
      <c r="AZ1414" s="202"/>
      <c r="BA1414" s="202"/>
      <c r="BB1414" s="202"/>
      <c r="BC1414" s="202"/>
    </row>
    <row r="1415" spans="18:55" ht="14.25" customHeight="1">
      <c r="R1415" s="202"/>
      <c r="S1415" s="202"/>
      <c r="T1415" s="202"/>
      <c r="U1415" s="202"/>
      <c r="V1415" s="202"/>
      <c r="W1415" s="202"/>
      <c r="X1415" s="202"/>
      <c r="Y1415" s="202"/>
      <c r="Z1415" s="202"/>
      <c r="AA1415" s="202"/>
      <c r="AB1415" s="202"/>
      <c r="AC1415" s="202"/>
      <c r="AD1415" s="202"/>
      <c r="AE1415" s="202"/>
      <c r="AF1415" s="202"/>
      <c r="AG1415" s="202"/>
      <c r="AH1415" s="202"/>
      <c r="AI1415" s="202"/>
      <c r="AJ1415" s="202"/>
      <c r="AK1415" s="202"/>
      <c r="AL1415" s="202"/>
      <c r="AM1415" s="202"/>
      <c r="AN1415" s="202"/>
      <c r="AO1415" s="202"/>
      <c r="AP1415" s="202"/>
      <c r="AQ1415" s="202"/>
      <c r="AR1415" s="202"/>
      <c r="AS1415" s="202"/>
      <c r="AT1415" s="202"/>
      <c r="AU1415" s="202"/>
      <c r="AV1415" s="202"/>
      <c r="AW1415" s="202"/>
      <c r="AX1415" s="202"/>
      <c r="AY1415" s="202"/>
      <c r="AZ1415" s="202"/>
      <c r="BA1415" s="202"/>
      <c r="BB1415" s="202"/>
      <c r="BC1415" s="202"/>
    </row>
    <row r="1416" spans="18:55" ht="14.25" customHeight="1">
      <c r="R1416" s="202"/>
      <c r="S1416" s="202"/>
      <c r="T1416" s="202"/>
      <c r="U1416" s="202"/>
      <c r="V1416" s="202"/>
      <c r="W1416" s="202"/>
      <c r="X1416" s="202"/>
      <c r="Y1416" s="202"/>
      <c r="Z1416" s="202"/>
      <c r="AA1416" s="202"/>
      <c r="AB1416" s="202"/>
      <c r="AC1416" s="202"/>
      <c r="AD1416" s="202"/>
      <c r="AE1416" s="202"/>
      <c r="AF1416" s="202"/>
      <c r="AG1416" s="202"/>
      <c r="AH1416" s="202"/>
      <c r="AI1416" s="202"/>
      <c r="AJ1416" s="202"/>
      <c r="AK1416" s="202"/>
      <c r="AL1416" s="202"/>
      <c r="AM1416" s="202"/>
      <c r="AN1416" s="202"/>
      <c r="AO1416" s="202"/>
      <c r="AP1416" s="202"/>
      <c r="AQ1416" s="202"/>
      <c r="AR1416" s="202"/>
      <c r="AS1416" s="202"/>
      <c r="AT1416" s="202"/>
      <c r="AU1416" s="202"/>
      <c r="AV1416" s="202"/>
      <c r="AW1416" s="202"/>
      <c r="AX1416" s="202"/>
      <c r="AY1416" s="202"/>
      <c r="AZ1416" s="202"/>
      <c r="BA1416" s="202"/>
      <c r="BB1416" s="202"/>
      <c r="BC1416" s="202"/>
    </row>
    <row r="1417" spans="18:55" ht="14.25" customHeight="1">
      <c r="R1417" s="202"/>
      <c r="S1417" s="202"/>
      <c r="T1417" s="202"/>
      <c r="U1417" s="202"/>
      <c r="V1417" s="202"/>
      <c r="W1417" s="202"/>
      <c r="X1417" s="202"/>
      <c r="Y1417" s="202"/>
      <c r="Z1417" s="202"/>
      <c r="AA1417" s="202"/>
      <c r="AB1417" s="202"/>
      <c r="AC1417" s="202"/>
      <c r="AD1417" s="202"/>
      <c r="AE1417" s="202"/>
      <c r="AF1417" s="202"/>
      <c r="AG1417" s="202"/>
      <c r="AH1417" s="202"/>
      <c r="AI1417" s="202"/>
      <c r="AJ1417" s="202"/>
      <c r="AK1417" s="202"/>
      <c r="AL1417" s="202"/>
      <c r="AM1417" s="202"/>
      <c r="AN1417" s="202"/>
      <c r="AO1417" s="202"/>
      <c r="AP1417" s="202"/>
      <c r="AQ1417" s="202"/>
      <c r="AR1417" s="202"/>
      <c r="AS1417" s="202"/>
      <c r="AT1417" s="202"/>
      <c r="AU1417" s="202"/>
      <c r="AV1417" s="202"/>
      <c r="AW1417" s="202"/>
      <c r="AX1417" s="202"/>
      <c r="AY1417" s="202"/>
      <c r="AZ1417" s="202"/>
      <c r="BA1417" s="202"/>
      <c r="BB1417" s="202"/>
      <c r="BC1417" s="202"/>
    </row>
    <row r="1418" spans="18:55" ht="14.25" customHeight="1">
      <c r="R1418" s="202"/>
      <c r="S1418" s="202"/>
      <c r="T1418" s="202"/>
      <c r="U1418" s="202"/>
      <c r="V1418" s="202"/>
      <c r="W1418" s="202"/>
      <c r="X1418" s="202"/>
      <c r="Y1418" s="202"/>
      <c r="Z1418" s="202"/>
      <c r="AA1418" s="202"/>
      <c r="AB1418" s="202"/>
      <c r="AC1418" s="202"/>
      <c r="AD1418" s="202"/>
      <c r="AE1418" s="202"/>
      <c r="AF1418" s="202"/>
      <c r="AG1418" s="202"/>
      <c r="AH1418" s="202"/>
      <c r="AI1418" s="202"/>
      <c r="AJ1418" s="202"/>
      <c r="AK1418" s="202"/>
      <c r="AL1418" s="202"/>
      <c r="AM1418" s="202"/>
      <c r="AN1418" s="202"/>
      <c r="AO1418" s="202"/>
      <c r="AP1418" s="202"/>
      <c r="AQ1418" s="202"/>
      <c r="AR1418" s="202"/>
      <c r="AS1418" s="202"/>
      <c r="AT1418" s="202"/>
      <c r="AU1418" s="202"/>
      <c r="AV1418" s="202"/>
      <c r="AW1418" s="202"/>
      <c r="AX1418" s="202"/>
      <c r="AY1418" s="202"/>
      <c r="AZ1418" s="202"/>
      <c r="BA1418" s="202"/>
      <c r="BB1418" s="202"/>
      <c r="BC1418" s="202"/>
    </row>
    <row r="1419" spans="18:55" ht="14.25" customHeight="1">
      <c r="R1419" s="202"/>
      <c r="S1419" s="202"/>
      <c r="T1419" s="202"/>
      <c r="U1419" s="202"/>
      <c r="V1419" s="202"/>
      <c r="W1419" s="202"/>
      <c r="X1419" s="202"/>
      <c r="Y1419" s="202"/>
      <c r="Z1419" s="202"/>
      <c r="AA1419" s="202"/>
      <c r="AB1419" s="202"/>
      <c r="AC1419" s="202"/>
      <c r="AD1419" s="202"/>
      <c r="AE1419" s="202"/>
      <c r="AF1419" s="202"/>
      <c r="AG1419" s="202"/>
      <c r="AH1419" s="202"/>
      <c r="AI1419" s="202"/>
      <c r="AJ1419" s="202"/>
      <c r="AK1419" s="202"/>
      <c r="AL1419" s="202"/>
      <c r="AM1419" s="202"/>
      <c r="AN1419" s="202"/>
      <c r="AO1419" s="202"/>
      <c r="AP1419" s="202"/>
      <c r="AQ1419" s="202"/>
      <c r="AR1419" s="202"/>
      <c r="AS1419" s="202"/>
      <c r="AT1419" s="202"/>
      <c r="AU1419" s="202"/>
      <c r="AV1419" s="202"/>
      <c r="AW1419" s="202"/>
      <c r="AX1419" s="202"/>
      <c r="AY1419" s="202"/>
      <c r="AZ1419" s="202"/>
      <c r="BA1419" s="202"/>
      <c r="BB1419" s="202"/>
      <c r="BC1419" s="202"/>
    </row>
    <row r="1420" spans="18:55" ht="14.25" customHeight="1">
      <c r="R1420" s="202"/>
      <c r="S1420" s="202"/>
      <c r="T1420" s="202"/>
      <c r="U1420" s="202"/>
      <c r="V1420" s="202"/>
      <c r="W1420" s="202"/>
      <c r="X1420" s="202"/>
      <c r="Y1420" s="202"/>
      <c r="Z1420" s="202"/>
      <c r="AA1420" s="202"/>
      <c r="AB1420" s="202"/>
      <c r="AC1420" s="202"/>
      <c r="AD1420" s="202"/>
      <c r="AE1420" s="202"/>
      <c r="AF1420" s="202"/>
      <c r="AG1420" s="202"/>
      <c r="AH1420" s="202"/>
      <c r="AI1420" s="202"/>
      <c r="AJ1420" s="202"/>
      <c r="AK1420" s="202"/>
      <c r="AL1420" s="202"/>
      <c r="AM1420" s="202"/>
      <c r="AN1420" s="202"/>
      <c r="AO1420" s="202"/>
      <c r="AP1420" s="202"/>
      <c r="AQ1420" s="202"/>
      <c r="AR1420" s="202"/>
      <c r="AS1420" s="202"/>
      <c r="AT1420" s="202"/>
      <c r="AU1420" s="202"/>
      <c r="AV1420" s="202"/>
      <c r="AW1420" s="202"/>
      <c r="AX1420" s="202"/>
      <c r="AY1420" s="202"/>
      <c r="AZ1420" s="202"/>
      <c r="BA1420" s="202"/>
      <c r="BB1420" s="202"/>
      <c r="BC1420" s="202"/>
    </row>
    <row r="1421" spans="18:55" ht="14.25" customHeight="1">
      <c r="R1421" s="202"/>
      <c r="S1421" s="202"/>
      <c r="T1421" s="202"/>
      <c r="U1421" s="202"/>
      <c r="V1421" s="202"/>
      <c r="W1421" s="202"/>
      <c r="X1421" s="202"/>
      <c r="Y1421" s="202"/>
      <c r="Z1421" s="202"/>
      <c r="AA1421" s="202"/>
      <c r="AB1421" s="202"/>
      <c r="AC1421" s="202"/>
      <c r="AD1421" s="202"/>
      <c r="AE1421" s="202"/>
      <c r="AF1421" s="202"/>
      <c r="AG1421" s="202"/>
      <c r="AH1421" s="202"/>
      <c r="AI1421" s="202"/>
      <c r="AJ1421" s="202"/>
      <c r="AK1421" s="202"/>
      <c r="AL1421" s="202"/>
      <c r="AM1421" s="202"/>
      <c r="AN1421" s="202"/>
      <c r="AO1421" s="202"/>
      <c r="AP1421" s="202"/>
      <c r="AQ1421" s="202"/>
      <c r="AR1421" s="202"/>
      <c r="AS1421" s="202"/>
      <c r="AT1421" s="202"/>
      <c r="AU1421" s="202"/>
      <c r="AV1421" s="202"/>
      <c r="AW1421" s="202"/>
      <c r="AX1421" s="202"/>
      <c r="AY1421" s="202"/>
      <c r="AZ1421" s="202"/>
      <c r="BA1421" s="202"/>
      <c r="BB1421" s="202"/>
      <c r="BC1421" s="202"/>
    </row>
    <row r="1422" spans="18:55" ht="14.25" customHeight="1">
      <c r="R1422" s="202"/>
      <c r="S1422" s="202"/>
      <c r="T1422" s="202"/>
      <c r="U1422" s="202"/>
      <c r="V1422" s="202"/>
      <c r="W1422" s="202"/>
      <c r="X1422" s="202"/>
      <c r="Y1422" s="202"/>
      <c r="Z1422" s="202"/>
      <c r="AA1422" s="202"/>
      <c r="AB1422" s="202"/>
      <c r="AC1422" s="202"/>
      <c r="AD1422" s="202"/>
      <c r="AE1422" s="202"/>
      <c r="AF1422" s="202"/>
      <c r="AG1422" s="202"/>
      <c r="AH1422" s="202"/>
      <c r="AI1422" s="202"/>
      <c r="AJ1422" s="202"/>
      <c r="AK1422" s="202"/>
      <c r="AL1422" s="202"/>
      <c r="AM1422" s="202"/>
      <c r="AN1422" s="202"/>
      <c r="AO1422" s="202"/>
      <c r="AP1422" s="202"/>
      <c r="AQ1422" s="202"/>
      <c r="AR1422" s="202"/>
      <c r="AS1422" s="202"/>
      <c r="AT1422" s="202"/>
      <c r="AU1422" s="202"/>
      <c r="AV1422" s="202"/>
      <c r="AW1422" s="202"/>
      <c r="AX1422" s="202"/>
      <c r="AY1422" s="202"/>
      <c r="AZ1422" s="202"/>
      <c r="BA1422" s="202"/>
      <c r="BB1422" s="202"/>
      <c r="BC1422" s="202"/>
    </row>
    <row r="1423" spans="18:55" ht="14.25" customHeight="1">
      <c r="R1423" s="202"/>
      <c r="S1423" s="202"/>
      <c r="T1423" s="202"/>
      <c r="U1423" s="202"/>
      <c r="V1423" s="202"/>
      <c r="W1423" s="202"/>
      <c r="X1423" s="202"/>
      <c r="Y1423" s="202"/>
      <c r="Z1423" s="202"/>
      <c r="AA1423" s="202"/>
      <c r="AB1423" s="202"/>
      <c r="AC1423" s="202"/>
      <c r="AD1423" s="202"/>
      <c r="AE1423" s="202"/>
      <c r="AF1423" s="202"/>
      <c r="AG1423" s="202"/>
      <c r="AH1423" s="202"/>
      <c r="AI1423" s="202"/>
      <c r="AJ1423" s="202"/>
      <c r="AK1423" s="202"/>
      <c r="AL1423" s="202"/>
      <c r="AM1423" s="202"/>
      <c r="AN1423" s="202"/>
      <c r="AO1423" s="202"/>
      <c r="AP1423" s="202"/>
      <c r="AQ1423" s="202"/>
      <c r="AR1423" s="202"/>
      <c r="AS1423" s="202"/>
      <c r="AT1423" s="202"/>
      <c r="AU1423" s="202"/>
      <c r="AV1423" s="202"/>
      <c r="AW1423" s="202"/>
      <c r="AX1423" s="202"/>
      <c r="AY1423" s="202"/>
      <c r="AZ1423" s="202"/>
      <c r="BA1423" s="202"/>
      <c r="BB1423" s="202"/>
      <c r="BC1423" s="202"/>
    </row>
    <row r="1424" spans="18:55" ht="14.25" customHeight="1">
      <c r="R1424" s="202"/>
      <c r="S1424" s="202"/>
      <c r="T1424" s="202"/>
      <c r="U1424" s="202"/>
      <c r="V1424" s="202"/>
      <c r="W1424" s="202"/>
      <c r="X1424" s="202"/>
      <c r="Y1424" s="202"/>
      <c r="Z1424" s="202"/>
      <c r="AA1424" s="202"/>
      <c r="AB1424" s="202"/>
      <c r="AC1424" s="202"/>
      <c r="AD1424" s="202"/>
      <c r="AE1424" s="202"/>
      <c r="AF1424" s="202"/>
      <c r="AG1424" s="202"/>
      <c r="AH1424" s="202"/>
      <c r="AI1424" s="202"/>
      <c r="AJ1424" s="202"/>
      <c r="AK1424" s="202"/>
      <c r="AL1424" s="202"/>
      <c r="AM1424" s="202"/>
      <c r="AN1424" s="202"/>
      <c r="AO1424" s="202"/>
      <c r="AP1424" s="202"/>
      <c r="AQ1424" s="202"/>
      <c r="AR1424" s="202"/>
      <c r="AS1424" s="202"/>
      <c r="AT1424" s="202"/>
      <c r="AU1424" s="202"/>
      <c r="AV1424" s="202"/>
      <c r="AW1424" s="202"/>
      <c r="AX1424" s="202"/>
      <c r="AY1424" s="202"/>
      <c r="AZ1424" s="202"/>
      <c r="BA1424" s="202"/>
      <c r="BB1424" s="202"/>
      <c r="BC1424" s="202"/>
    </row>
    <row r="1425" spans="18:55" ht="14.25" customHeight="1">
      <c r="R1425" s="202"/>
      <c r="S1425" s="202"/>
      <c r="T1425" s="202"/>
      <c r="U1425" s="202"/>
      <c r="V1425" s="202"/>
      <c r="W1425" s="202"/>
      <c r="X1425" s="202"/>
      <c r="Y1425" s="202"/>
      <c r="Z1425" s="202"/>
      <c r="AA1425" s="202"/>
      <c r="AB1425" s="202"/>
      <c r="AC1425" s="202"/>
      <c r="AD1425" s="202"/>
      <c r="AE1425" s="202"/>
      <c r="AF1425" s="202"/>
      <c r="AG1425" s="202"/>
      <c r="AH1425" s="202"/>
      <c r="AI1425" s="202"/>
      <c r="AJ1425" s="202"/>
      <c r="AK1425" s="202"/>
      <c r="AL1425" s="202"/>
      <c r="AM1425" s="202"/>
      <c r="AN1425" s="202"/>
      <c r="AO1425" s="202"/>
      <c r="AP1425" s="202"/>
      <c r="AQ1425" s="202"/>
      <c r="AR1425" s="202"/>
      <c r="AS1425" s="202"/>
      <c r="AT1425" s="202"/>
      <c r="AU1425" s="202"/>
      <c r="AV1425" s="202"/>
      <c r="AW1425" s="202"/>
      <c r="AX1425" s="202"/>
      <c r="AY1425" s="202"/>
      <c r="AZ1425" s="202"/>
      <c r="BA1425" s="202"/>
      <c r="BB1425" s="202"/>
      <c r="BC1425" s="202"/>
    </row>
    <row r="1426" spans="18:55" ht="14.25" customHeight="1">
      <c r="R1426" s="202"/>
      <c r="S1426" s="202"/>
      <c r="T1426" s="202"/>
      <c r="U1426" s="202"/>
      <c r="V1426" s="202"/>
      <c r="W1426" s="202"/>
      <c r="X1426" s="202"/>
      <c r="Y1426" s="202"/>
      <c r="Z1426" s="202"/>
      <c r="AA1426" s="202"/>
      <c r="AB1426" s="202"/>
      <c r="AC1426" s="202"/>
      <c r="AD1426" s="202"/>
      <c r="AE1426" s="202"/>
      <c r="AF1426" s="202"/>
      <c r="AG1426" s="202"/>
      <c r="AH1426" s="202"/>
      <c r="AI1426" s="202"/>
      <c r="AJ1426" s="202"/>
      <c r="AK1426" s="202"/>
      <c r="AL1426" s="202"/>
      <c r="AM1426" s="202"/>
      <c r="AN1426" s="202"/>
      <c r="AO1426" s="202"/>
      <c r="AP1426" s="202"/>
      <c r="AQ1426" s="202"/>
      <c r="AR1426" s="202"/>
      <c r="AS1426" s="202"/>
      <c r="AT1426" s="202"/>
      <c r="AU1426" s="202"/>
      <c r="AV1426" s="202"/>
      <c r="AW1426" s="202"/>
      <c r="AX1426" s="202"/>
      <c r="AY1426" s="202"/>
      <c r="AZ1426" s="202"/>
      <c r="BA1426" s="202"/>
      <c r="BB1426" s="202"/>
      <c r="BC1426" s="202"/>
    </row>
    <row r="1427" spans="18:55" ht="14.25" customHeight="1">
      <c r="R1427" s="202"/>
      <c r="S1427" s="202"/>
      <c r="T1427" s="202"/>
      <c r="U1427" s="202"/>
      <c r="V1427" s="202"/>
      <c r="W1427" s="202"/>
      <c r="X1427" s="202"/>
      <c r="Y1427" s="202"/>
      <c r="Z1427" s="202"/>
      <c r="AA1427" s="202"/>
      <c r="AB1427" s="202"/>
      <c r="AC1427" s="202"/>
      <c r="AD1427" s="202"/>
      <c r="AE1427" s="202"/>
      <c r="AF1427" s="202"/>
      <c r="AG1427" s="202"/>
      <c r="AH1427" s="202"/>
      <c r="AI1427" s="202"/>
      <c r="AJ1427" s="202"/>
      <c r="AK1427" s="202"/>
      <c r="AL1427" s="202"/>
      <c r="AM1427" s="202"/>
      <c r="AN1427" s="202"/>
      <c r="AO1427" s="202"/>
      <c r="AP1427" s="202"/>
      <c r="AQ1427" s="202"/>
      <c r="AR1427" s="202"/>
      <c r="AS1427" s="202"/>
      <c r="AT1427" s="202"/>
      <c r="AU1427" s="202"/>
      <c r="AV1427" s="202"/>
      <c r="AW1427" s="202"/>
      <c r="AX1427" s="202"/>
      <c r="AY1427" s="202"/>
      <c r="AZ1427" s="202"/>
      <c r="BA1427" s="202"/>
      <c r="BB1427" s="202"/>
      <c r="BC1427" s="202"/>
    </row>
    <row r="1428" spans="18:55" ht="14.25" customHeight="1">
      <c r="R1428" s="202"/>
      <c r="S1428" s="202"/>
      <c r="T1428" s="202"/>
      <c r="U1428" s="202"/>
      <c r="V1428" s="202"/>
      <c r="W1428" s="202"/>
      <c r="X1428" s="202"/>
      <c r="Y1428" s="202"/>
      <c r="Z1428" s="202"/>
      <c r="AA1428" s="202"/>
      <c r="AB1428" s="202"/>
      <c r="AC1428" s="202"/>
      <c r="AD1428" s="202"/>
      <c r="AE1428" s="202"/>
      <c r="AF1428" s="202"/>
      <c r="AG1428" s="202"/>
      <c r="AH1428" s="202"/>
      <c r="AI1428" s="202"/>
      <c r="AJ1428" s="202"/>
      <c r="AK1428" s="202"/>
      <c r="AL1428" s="202"/>
      <c r="AM1428" s="202"/>
      <c r="AN1428" s="202"/>
      <c r="AO1428" s="202"/>
      <c r="AP1428" s="202"/>
      <c r="AQ1428" s="202"/>
      <c r="AR1428" s="202"/>
      <c r="AS1428" s="202"/>
      <c r="AT1428" s="202"/>
      <c r="AU1428" s="202"/>
      <c r="AV1428" s="202"/>
      <c r="AW1428" s="202"/>
      <c r="AX1428" s="202"/>
      <c r="AY1428" s="202"/>
      <c r="AZ1428" s="202"/>
      <c r="BA1428" s="202"/>
      <c r="BB1428" s="202"/>
      <c r="BC1428" s="202"/>
    </row>
    <row r="1429" spans="18:55" ht="14.25" customHeight="1">
      <c r="R1429" s="202"/>
      <c r="S1429" s="202"/>
      <c r="T1429" s="202"/>
      <c r="U1429" s="202"/>
      <c r="V1429" s="202"/>
      <c r="W1429" s="202"/>
      <c r="X1429" s="202"/>
      <c r="Y1429" s="202"/>
      <c r="Z1429" s="202"/>
      <c r="AA1429" s="202"/>
      <c r="AB1429" s="202"/>
      <c r="AC1429" s="202"/>
      <c r="AD1429" s="202"/>
      <c r="AE1429" s="202"/>
      <c r="AF1429" s="202"/>
      <c r="AG1429" s="202"/>
      <c r="AH1429" s="202"/>
      <c r="AI1429" s="202"/>
      <c r="AJ1429" s="202"/>
      <c r="AK1429" s="202"/>
      <c r="AL1429" s="202"/>
      <c r="AM1429" s="202"/>
      <c r="AN1429" s="202"/>
      <c r="AO1429" s="202"/>
      <c r="AP1429" s="202"/>
      <c r="AQ1429" s="202"/>
      <c r="AR1429" s="202"/>
      <c r="AS1429" s="202"/>
      <c r="AT1429" s="202"/>
      <c r="AU1429" s="202"/>
      <c r="AV1429" s="202"/>
      <c r="AW1429" s="202"/>
      <c r="AX1429" s="202"/>
      <c r="AY1429" s="202"/>
      <c r="AZ1429" s="202"/>
      <c r="BA1429" s="202"/>
      <c r="BB1429" s="202"/>
      <c r="BC1429" s="202"/>
    </row>
    <row r="1430" spans="18:55" ht="14.25" customHeight="1">
      <c r="R1430" s="202"/>
      <c r="S1430" s="202"/>
      <c r="T1430" s="202"/>
      <c r="U1430" s="202"/>
      <c r="V1430" s="202"/>
      <c r="W1430" s="202"/>
      <c r="X1430" s="202"/>
      <c r="Y1430" s="202"/>
      <c r="Z1430" s="202"/>
      <c r="AA1430" s="202"/>
      <c r="AB1430" s="202"/>
      <c r="AC1430" s="202"/>
      <c r="AD1430" s="202"/>
      <c r="AE1430" s="202"/>
      <c r="AF1430" s="202"/>
      <c r="AG1430" s="202"/>
      <c r="AH1430" s="202"/>
      <c r="AI1430" s="202"/>
      <c r="AJ1430" s="202"/>
      <c r="AK1430" s="202"/>
      <c r="AL1430" s="202"/>
      <c r="AM1430" s="202"/>
      <c r="AN1430" s="202"/>
      <c r="AO1430" s="202"/>
      <c r="AP1430" s="202"/>
      <c r="AQ1430" s="202"/>
      <c r="AR1430" s="202"/>
      <c r="AS1430" s="202"/>
      <c r="AT1430" s="202"/>
      <c r="AU1430" s="202"/>
      <c r="AV1430" s="202"/>
      <c r="AW1430" s="202"/>
      <c r="AX1430" s="202"/>
      <c r="AY1430" s="202"/>
      <c r="AZ1430" s="202"/>
      <c r="BA1430" s="202"/>
      <c r="BB1430" s="202"/>
      <c r="BC1430" s="202"/>
    </row>
    <row r="1431" spans="18:55" ht="14.25" customHeight="1">
      <c r="R1431" s="202"/>
      <c r="S1431" s="202"/>
      <c r="T1431" s="202"/>
      <c r="U1431" s="202"/>
      <c r="V1431" s="202"/>
      <c r="W1431" s="202"/>
      <c r="X1431" s="202"/>
      <c r="Y1431" s="202"/>
      <c r="Z1431" s="202"/>
      <c r="AA1431" s="202"/>
      <c r="AB1431" s="202"/>
      <c r="AC1431" s="202"/>
      <c r="AD1431" s="202"/>
      <c r="AE1431" s="202"/>
      <c r="AF1431" s="202"/>
      <c r="AG1431" s="202"/>
      <c r="AH1431" s="202"/>
      <c r="AI1431" s="202"/>
      <c r="AJ1431" s="202"/>
      <c r="AK1431" s="202"/>
      <c r="AL1431" s="202"/>
      <c r="AM1431" s="202"/>
      <c r="AN1431" s="202"/>
      <c r="AO1431" s="202"/>
      <c r="AP1431" s="202"/>
      <c r="AQ1431" s="202"/>
      <c r="AR1431" s="202"/>
      <c r="AS1431" s="202"/>
      <c r="AT1431" s="202"/>
      <c r="AU1431" s="202"/>
      <c r="AV1431" s="202"/>
      <c r="AW1431" s="202"/>
      <c r="AX1431" s="202"/>
      <c r="AY1431" s="202"/>
      <c r="AZ1431" s="202"/>
      <c r="BA1431" s="202"/>
      <c r="BB1431" s="202"/>
      <c r="BC1431" s="202"/>
    </row>
    <row r="1432" spans="18:55" ht="14.25" customHeight="1">
      <c r="R1432" s="202"/>
      <c r="S1432" s="202"/>
      <c r="T1432" s="202"/>
      <c r="U1432" s="202"/>
      <c r="V1432" s="202"/>
      <c r="W1432" s="202"/>
      <c r="X1432" s="202"/>
      <c r="Y1432" s="202"/>
      <c r="Z1432" s="202"/>
      <c r="AA1432" s="202"/>
      <c r="AB1432" s="202"/>
      <c r="AC1432" s="202"/>
      <c r="AD1432" s="202"/>
      <c r="AE1432" s="202"/>
      <c r="AF1432" s="202"/>
      <c r="AG1432" s="202"/>
      <c r="AH1432" s="202"/>
      <c r="AI1432" s="202"/>
      <c r="AJ1432" s="202"/>
      <c r="AK1432" s="202"/>
      <c r="AL1432" s="202"/>
      <c r="AM1432" s="202"/>
      <c r="AN1432" s="202"/>
      <c r="AO1432" s="202"/>
      <c r="AP1432" s="202"/>
      <c r="AQ1432" s="202"/>
      <c r="AR1432" s="202"/>
      <c r="AS1432" s="202"/>
      <c r="AT1432" s="202"/>
      <c r="AU1432" s="202"/>
      <c r="AV1432" s="202"/>
      <c r="AW1432" s="202"/>
      <c r="AX1432" s="202"/>
      <c r="AY1432" s="202"/>
      <c r="AZ1432" s="202"/>
      <c r="BA1432" s="202"/>
      <c r="BB1432" s="202"/>
      <c r="BC1432" s="202"/>
    </row>
    <row r="1433" spans="18:55" ht="14.25" customHeight="1">
      <c r="R1433" s="202"/>
      <c r="S1433" s="202"/>
      <c r="T1433" s="202"/>
      <c r="U1433" s="202"/>
      <c r="V1433" s="202"/>
      <c r="W1433" s="202"/>
      <c r="X1433" s="202"/>
      <c r="Y1433" s="202"/>
      <c r="Z1433" s="202"/>
      <c r="AA1433" s="202"/>
      <c r="AB1433" s="202"/>
      <c r="AC1433" s="202"/>
      <c r="AD1433" s="202"/>
      <c r="AE1433" s="202"/>
      <c r="AF1433" s="202"/>
      <c r="AG1433" s="202"/>
      <c r="AH1433" s="202"/>
      <c r="AI1433" s="202"/>
      <c r="AJ1433" s="202"/>
      <c r="AK1433" s="202"/>
      <c r="AL1433" s="202"/>
      <c r="AM1433" s="202"/>
      <c r="AN1433" s="202"/>
      <c r="AO1433" s="202"/>
      <c r="AP1433" s="202"/>
      <c r="AQ1433" s="202"/>
      <c r="AR1433" s="202"/>
      <c r="AS1433" s="202"/>
      <c r="AT1433" s="202"/>
      <c r="AU1433" s="202"/>
      <c r="AV1433" s="202"/>
      <c r="AW1433" s="202"/>
      <c r="AX1433" s="202"/>
      <c r="AY1433" s="202"/>
      <c r="AZ1433" s="202"/>
      <c r="BA1433" s="202"/>
      <c r="BB1433" s="202"/>
      <c r="BC1433" s="202"/>
    </row>
    <row r="1434" spans="18:55" ht="14.25" customHeight="1">
      <c r="R1434" s="202"/>
      <c r="S1434" s="202"/>
      <c r="T1434" s="202"/>
      <c r="U1434" s="202"/>
      <c r="V1434" s="202"/>
      <c r="W1434" s="202"/>
      <c r="X1434" s="202"/>
      <c r="Y1434" s="202"/>
      <c r="Z1434" s="202"/>
      <c r="AA1434" s="202"/>
      <c r="AB1434" s="202"/>
      <c r="AC1434" s="202"/>
      <c r="AD1434" s="202"/>
      <c r="AE1434" s="202"/>
      <c r="AF1434" s="202"/>
      <c r="AG1434" s="202"/>
      <c r="AH1434" s="202"/>
      <c r="AI1434" s="202"/>
      <c r="AJ1434" s="202"/>
      <c r="AK1434" s="202"/>
      <c r="AL1434" s="202"/>
      <c r="AM1434" s="202"/>
      <c r="AN1434" s="202"/>
      <c r="AO1434" s="202"/>
      <c r="AP1434" s="202"/>
      <c r="AQ1434" s="202"/>
      <c r="AR1434" s="202"/>
      <c r="AS1434" s="202"/>
      <c r="AT1434" s="202"/>
      <c r="AU1434" s="202"/>
      <c r="AV1434" s="202"/>
      <c r="AW1434" s="202"/>
      <c r="AX1434" s="202"/>
      <c r="AY1434" s="202"/>
      <c r="AZ1434" s="202"/>
      <c r="BA1434" s="202"/>
      <c r="BB1434" s="202"/>
      <c r="BC1434" s="202"/>
    </row>
    <row r="1435" spans="18:55" ht="14.25" customHeight="1">
      <c r="R1435" s="202"/>
      <c r="S1435" s="202"/>
      <c r="T1435" s="202"/>
      <c r="U1435" s="202"/>
      <c r="V1435" s="202"/>
      <c r="W1435" s="202"/>
      <c r="X1435" s="202"/>
      <c r="Y1435" s="202"/>
      <c r="Z1435" s="202"/>
      <c r="AA1435" s="202"/>
      <c r="AB1435" s="202"/>
      <c r="AC1435" s="202"/>
      <c r="AD1435" s="202"/>
      <c r="AE1435" s="202"/>
      <c r="AF1435" s="202"/>
      <c r="AG1435" s="202"/>
      <c r="AH1435" s="202"/>
      <c r="AI1435" s="202"/>
      <c r="AJ1435" s="202"/>
      <c r="AK1435" s="202"/>
      <c r="AL1435" s="202"/>
      <c r="AM1435" s="202"/>
      <c r="AN1435" s="202"/>
      <c r="AO1435" s="202"/>
      <c r="AP1435" s="202"/>
      <c r="AQ1435" s="202"/>
      <c r="AR1435" s="202"/>
      <c r="AS1435" s="202"/>
      <c r="AT1435" s="202"/>
      <c r="AU1435" s="202"/>
      <c r="AV1435" s="202"/>
      <c r="AW1435" s="202"/>
      <c r="AX1435" s="202"/>
      <c r="AY1435" s="202"/>
      <c r="AZ1435" s="202"/>
      <c r="BA1435" s="202"/>
      <c r="BB1435" s="202"/>
      <c r="BC1435" s="202"/>
    </row>
    <row r="1436" spans="18:55" ht="14.25" customHeight="1">
      <c r="R1436" s="202"/>
      <c r="S1436" s="202"/>
      <c r="T1436" s="202"/>
      <c r="U1436" s="202"/>
      <c r="V1436" s="202"/>
      <c r="W1436" s="202"/>
      <c r="X1436" s="202"/>
      <c r="Y1436" s="202"/>
      <c r="Z1436" s="202"/>
      <c r="AA1436" s="202"/>
      <c r="AB1436" s="202"/>
      <c r="AC1436" s="202"/>
      <c r="AD1436" s="202"/>
      <c r="AE1436" s="202"/>
      <c r="AF1436" s="202"/>
      <c r="AG1436" s="202"/>
      <c r="AH1436" s="202"/>
      <c r="AI1436" s="202"/>
      <c r="AJ1436" s="202"/>
      <c r="AK1436" s="202"/>
      <c r="AL1436" s="202"/>
      <c r="AM1436" s="202"/>
      <c r="AN1436" s="202"/>
      <c r="AO1436" s="202"/>
      <c r="AP1436" s="202"/>
      <c r="AQ1436" s="202"/>
      <c r="AR1436" s="202"/>
      <c r="AS1436" s="202"/>
      <c r="AT1436" s="202"/>
      <c r="AU1436" s="202"/>
      <c r="AV1436" s="202"/>
      <c r="AW1436" s="202"/>
      <c r="AX1436" s="202"/>
      <c r="AY1436" s="202"/>
      <c r="AZ1436" s="202"/>
      <c r="BA1436" s="202"/>
      <c r="BB1436" s="202"/>
      <c r="BC1436" s="202"/>
    </row>
    <row r="1437" spans="18:55" ht="14.25" customHeight="1">
      <c r="R1437" s="202"/>
      <c r="S1437" s="202"/>
      <c r="T1437" s="202"/>
      <c r="U1437" s="202"/>
      <c r="V1437" s="202"/>
      <c r="W1437" s="202"/>
      <c r="X1437" s="202"/>
      <c r="Y1437" s="202"/>
      <c r="Z1437" s="202"/>
      <c r="AA1437" s="202"/>
      <c r="AB1437" s="202"/>
      <c r="AC1437" s="202"/>
      <c r="AD1437" s="202"/>
      <c r="AE1437" s="202"/>
      <c r="AF1437" s="202"/>
      <c r="AG1437" s="202"/>
      <c r="AH1437" s="202"/>
      <c r="AI1437" s="202"/>
      <c r="AJ1437" s="202"/>
      <c r="AK1437" s="202"/>
      <c r="AL1437" s="202"/>
      <c r="AM1437" s="202"/>
      <c r="AN1437" s="202"/>
      <c r="AO1437" s="202"/>
      <c r="AP1437" s="202"/>
      <c r="AQ1437" s="202"/>
      <c r="AR1437" s="202"/>
      <c r="AS1437" s="202"/>
      <c r="AT1437" s="202"/>
      <c r="AU1437" s="202"/>
      <c r="AV1437" s="202"/>
      <c r="AW1437" s="202"/>
      <c r="AX1437" s="202"/>
      <c r="AY1437" s="202"/>
      <c r="AZ1437" s="202"/>
      <c r="BA1437" s="202"/>
      <c r="BB1437" s="202"/>
      <c r="BC1437" s="202"/>
    </row>
    <row r="1438" spans="18:55" ht="14.25" customHeight="1">
      <c r="R1438" s="202"/>
      <c r="S1438" s="202"/>
      <c r="T1438" s="202"/>
      <c r="U1438" s="202"/>
      <c r="V1438" s="202"/>
      <c r="W1438" s="202"/>
      <c r="X1438" s="202"/>
      <c r="Y1438" s="202"/>
      <c r="Z1438" s="202"/>
      <c r="AA1438" s="202"/>
      <c r="AB1438" s="202"/>
      <c r="AC1438" s="202"/>
      <c r="AD1438" s="202"/>
      <c r="AE1438" s="202"/>
      <c r="AF1438" s="202"/>
      <c r="AG1438" s="202"/>
      <c r="AH1438" s="202"/>
      <c r="AI1438" s="202"/>
      <c r="AJ1438" s="202"/>
      <c r="AK1438" s="202"/>
      <c r="AL1438" s="202"/>
      <c r="AM1438" s="202"/>
      <c r="AN1438" s="202"/>
      <c r="AO1438" s="202"/>
      <c r="AP1438" s="202"/>
      <c r="AQ1438" s="202"/>
      <c r="AR1438" s="202"/>
      <c r="AS1438" s="202"/>
      <c r="AT1438" s="202"/>
      <c r="AU1438" s="202"/>
      <c r="AV1438" s="202"/>
      <c r="AW1438" s="202"/>
      <c r="AX1438" s="202"/>
      <c r="AY1438" s="202"/>
      <c r="AZ1438" s="202"/>
      <c r="BA1438" s="202"/>
      <c r="BB1438" s="202"/>
      <c r="BC1438" s="202"/>
    </row>
    <row r="1439" spans="18:55" ht="14.25" customHeight="1">
      <c r="R1439" s="202"/>
      <c r="S1439" s="202"/>
      <c r="T1439" s="202"/>
      <c r="U1439" s="202"/>
      <c r="V1439" s="202"/>
      <c r="W1439" s="202"/>
      <c r="X1439" s="202"/>
      <c r="Y1439" s="202"/>
      <c r="Z1439" s="202"/>
      <c r="AA1439" s="202"/>
      <c r="AB1439" s="202"/>
      <c r="AC1439" s="202"/>
      <c r="AD1439" s="202"/>
      <c r="AE1439" s="202"/>
      <c r="AF1439" s="202"/>
      <c r="AG1439" s="202"/>
      <c r="AH1439" s="202"/>
      <c r="AI1439" s="202"/>
      <c r="AJ1439" s="202"/>
      <c r="AK1439" s="202"/>
      <c r="AL1439" s="202"/>
      <c r="AM1439" s="202"/>
      <c r="AN1439" s="202"/>
      <c r="AO1439" s="202"/>
      <c r="AP1439" s="202"/>
      <c r="AQ1439" s="202"/>
      <c r="AR1439" s="202"/>
      <c r="AS1439" s="202"/>
      <c r="AT1439" s="202"/>
      <c r="AU1439" s="202"/>
      <c r="AV1439" s="202"/>
      <c r="AW1439" s="202"/>
      <c r="AX1439" s="202"/>
      <c r="AY1439" s="202"/>
      <c r="AZ1439" s="202"/>
      <c r="BA1439" s="202"/>
      <c r="BB1439" s="202"/>
      <c r="BC1439" s="202"/>
    </row>
    <row r="1440" spans="18:55" ht="14.25" customHeight="1">
      <c r="R1440" s="202"/>
      <c r="S1440" s="202"/>
      <c r="T1440" s="202"/>
      <c r="U1440" s="202"/>
      <c r="V1440" s="202"/>
      <c r="W1440" s="202"/>
      <c r="X1440" s="202"/>
      <c r="Y1440" s="202"/>
      <c r="Z1440" s="202"/>
      <c r="AA1440" s="202"/>
      <c r="AB1440" s="202"/>
      <c r="AC1440" s="202"/>
      <c r="AD1440" s="202"/>
      <c r="AE1440" s="202"/>
      <c r="AF1440" s="202"/>
      <c r="AG1440" s="202"/>
      <c r="AH1440" s="202"/>
      <c r="AI1440" s="202"/>
      <c r="AJ1440" s="202"/>
      <c r="AK1440" s="202"/>
      <c r="AL1440" s="202"/>
      <c r="AM1440" s="202"/>
      <c r="AN1440" s="202"/>
      <c r="AO1440" s="202"/>
      <c r="AP1440" s="202"/>
      <c r="AQ1440" s="202"/>
      <c r="AR1440" s="202"/>
      <c r="AS1440" s="202"/>
      <c r="AT1440" s="202"/>
      <c r="AU1440" s="202"/>
      <c r="AV1440" s="202"/>
      <c r="AW1440" s="202"/>
      <c r="AX1440" s="202"/>
      <c r="AY1440" s="202"/>
      <c r="AZ1440" s="202"/>
      <c r="BA1440" s="202"/>
      <c r="BB1440" s="202"/>
      <c r="BC1440" s="202"/>
    </row>
    <row r="1441" spans="18:55" ht="14.25" customHeight="1">
      <c r="R1441" s="202"/>
      <c r="S1441" s="202"/>
      <c r="T1441" s="202"/>
      <c r="U1441" s="202"/>
      <c r="V1441" s="202"/>
      <c r="W1441" s="202"/>
      <c r="X1441" s="202"/>
      <c r="Y1441" s="202"/>
      <c r="Z1441" s="202"/>
      <c r="AA1441" s="202"/>
      <c r="AB1441" s="202"/>
      <c r="AC1441" s="202"/>
      <c r="AD1441" s="202"/>
      <c r="AE1441" s="202"/>
      <c r="AF1441" s="202"/>
      <c r="AG1441" s="202"/>
      <c r="AH1441" s="202"/>
      <c r="AI1441" s="202"/>
      <c r="AJ1441" s="202"/>
      <c r="AK1441" s="202"/>
      <c r="AL1441" s="202"/>
      <c r="AM1441" s="202"/>
      <c r="AN1441" s="202"/>
      <c r="AO1441" s="202"/>
      <c r="AP1441" s="202"/>
      <c r="AQ1441" s="202"/>
      <c r="AR1441" s="202"/>
      <c r="AS1441" s="202"/>
      <c r="AT1441" s="202"/>
      <c r="AU1441" s="202"/>
      <c r="AV1441" s="202"/>
      <c r="AW1441" s="202"/>
      <c r="AX1441" s="202"/>
      <c r="AY1441" s="202"/>
      <c r="AZ1441" s="202"/>
      <c r="BA1441" s="202"/>
      <c r="BB1441" s="202"/>
      <c r="BC1441" s="202"/>
    </row>
    <row r="1442" spans="18:55" ht="14.25" customHeight="1">
      <c r="R1442" s="202"/>
      <c r="S1442" s="202"/>
      <c r="T1442" s="202"/>
      <c r="U1442" s="202"/>
      <c r="V1442" s="202"/>
      <c r="W1442" s="202"/>
      <c r="X1442" s="202"/>
      <c r="Y1442" s="202"/>
      <c r="Z1442" s="202"/>
      <c r="AA1442" s="202"/>
      <c r="AB1442" s="202"/>
      <c r="AC1442" s="202"/>
      <c r="AD1442" s="202"/>
      <c r="AE1442" s="202"/>
      <c r="AF1442" s="202"/>
      <c r="AG1442" s="202"/>
      <c r="AH1442" s="202"/>
      <c r="AI1442" s="202"/>
      <c r="AJ1442" s="202"/>
      <c r="AK1442" s="202"/>
      <c r="AL1442" s="202"/>
      <c r="AM1442" s="202"/>
      <c r="AN1442" s="202"/>
      <c r="AO1442" s="202"/>
      <c r="AP1442" s="202"/>
      <c r="AQ1442" s="202"/>
      <c r="AR1442" s="202"/>
      <c r="AS1442" s="202"/>
      <c r="AT1442" s="202"/>
      <c r="AU1442" s="202"/>
      <c r="AV1442" s="202"/>
      <c r="AW1442" s="202"/>
      <c r="AX1442" s="202"/>
      <c r="AY1442" s="202"/>
      <c r="AZ1442" s="202"/>
      <c r="BA1442" s="202"/>
      <c r="BB1442" s="202"/>
      <c r="BC1442" s="202"/>
    </row>
    <row r="1443" spans="18:55" ht="14.25" customHeight="1">
      <c r="R1443" s="202"/>
      <c r="S1443" s="202"/>
      <c r="T1443" s="202"/>
      <c r="U1443" s="202"/>
      <c r="V1443" s="202"/>
      <c r="W1443" s="202"/>
      <c r="X1443" s="202"/>
      <c r="Y1443" s="202"/>
      <c r="Z1443" s="202"/>
      <c r="AA1443" s="202"/>
      <c r="AB1443" s="202"/>
      <c r="AC1443" s="202"/>
      <c r="AD1443" s="202"/>
      <c r="AE1443" s="202"/>
      <c r="AF1443" s="202"/>
      <c r="AG1443" s="202"/>
      <c r="AH1443" s="202"/>
      <c r="AI1443" s="202"/>
      <c r="AJ1443" s="202"/>
      <c r="AK1443" s="202"/>
      <c r="AL1443" s="202"/>
      <c r="AM1443" s="202"/>
      <c r="AN1443" s="202"/>
      <c r="AO1443" s="202"/>
      <c r="AP1443" s="202"/>
      <c r="AQ1443" s="202"/>
      <c r="AR1443" s="202"/>
      <c r="AS1443" s="202"/>
      <c r="AT1443" s="202"/>
      <c r="AU1443" s="202"/>
      <c r="AV1443" s="202"/>
      <c r="AW1443" s="202"/>
      <c r="AX1443" s="202"/>
      <c r="AY1443" s="202"/>
      <c r="AZ1443" s="202"/>
      <c r="BA1443" s="202"/>
      <c r="BB1443" s="202"/>
      <c r="BC1443" s="202"/>
    </row>
    <row r="1444" spans="18:55" ht="14.25" customHeight="1">
      <c r="R1444" s="202"/>
      <c r="S1444" s="202"/>
      <c r="T1444" s="202"/>
      <c r="U1444" s="202"/>
      <c r="V1444" s="202"/>
      <c r="W1444" s="202"/>
      <c r="X1444" s="202"/>
      <c r="Y1444" s="202"/>
      <c r="Z1444" s="202"/>
      <c r="AA1444" s="202"/>
      <c r="AB1444" s="202"/>
      <c r="AC1444" s="202"/>
      <c r="AD1444" s="202"/>
      <c r="AE1444" s="202"/>
      <c r="AF1444" s="202"/>
      <c r="AG1444" s="202"/>
      <c r="AH1444" s="202"/>
      <c r="AI1444" s="202"/>
      <c r="AJ1444" s="202"/>
      <c r="AK1444" s="202"/>
      <c r="AL1444" s="202"/>
      <c r="AM1444" s="202"/>
      <c r="AN1444" s="202"/>
      <c r="AO1444" s="202"/>
      <c r="AP1444" s="202"/>
      <c r="AQ1444" s="202"/>
      <c r="AR1444" s="202"/>
      <c r="AS1444" s="202"/>
      <c r="AT1444" s="202"/>
      <c r="AU1444" s="202"/>
      <c r="AV1444" s="202"/>
      <c r="AW1444" s="202"/>
      <c r="AX1444" s="202"/>
      <c r="AY1444" s="202"/>
      <c r="AZ1444" s="202"/>
      <c r="BA1444" s="202"/>
      <c r="BB1444" s="202"/>
      <c r="BC1444" s="202"/>
    </row>
    <row r="1445" spans="18:55" ht="14.25" customHeight="1">
      <c r="R1445" s="202"/>
      <c r="S1445" s="202"/>
      <c r="T1445" s="202"/>
      <c r="U1445" s="202"/>
      <c r="V1445" s="202"/>
      <c r="W1445" s="202"/>
      <c r="X1445" s="202"/>
      <c r="Y1445" s="202"/>
      <c r="Z1445" s="202"/>
      <c r="AA1445" s="202"/>
      <c r="AB1445" s="202"/>
      <c r="AC1445" s="202"/>
      <c r="AD1445" s="202"/>
      <c r="AE1445" s="202"/>
      <c r="AF1445" s="202"/>
      <c r="AG1445" s="202"/>
      <c r="AH1445" s="202"/>
      <c r="AI1445" s="202"/>
      <c r="AJ1445" s="202"/>
      <c r="AK1445" s="202"/>
      <c r="AL1445" s="202"/>
      <c r="AM1445" s="202"/>
      <c r="AN1445" s="202"/>
      <c r="AO1445" s="202"/>
      <c r="AP1445" s="202"/>
      <c r="AQ1445" s="202"/>
      <c r="AR1445" s="202"/>
      <c r="AS1445" s="202"/>
      <c r="AT1445" s="202"/>
      <c r="AU1445" s="202"/>
      <c r="AV1445" s="202"/>
      <c r="AW1445" s="202"/>
      <c r="AX1445" s="202"/>
      <c r="AY1445" s="202"/>
      <c r="AZ1445" s="202"/>
      <c r="BA1445" s="202"/>
      <c r="BB1445" s="202"/>
      <c r="BC1445" s="202"/>
    </row>
    <row r="1446" spans="18:55" ht="14.25" customHeight="1">
      <c r="R1446" s="202"/>
      <c r="S1446" s="202"/>
      <c r="T1446" s="202"/>
      <c r="U1446" s="202"/>
      <c r="V1446" s="202"/>
      <c r="W1446" s="202"/>
      <c r="X1446" s="202"/>
      <c r="Y1446" s="202"/>
      <c r="Z1446" s="202"/>
      <c r="AA1446" s="202"/>
      <c r="AB1446" s="202"/>
      <c r="AC1446" s="202"/>
      <c r="AD1446" s="202"/>
      <c r="AE1446" s="202"/>
      <c r="AF1446" s="202"/>
      <c r="AG1446" s="202"/>
      <c r="AH1446" s="202"/>
      <c r="AI1446" s="202"/>
      <c r="AJ1446" s="202"/>
      <c r="AK1446" s="202"/>
      <c r="AL1446" s="202"/>
      <c r="AM1446" s="202"/>
      <c r="AN1446" s="202"/>
      <c r="AO1446" s="202"/>
      <c r="AP1446" s="202"/>
      <c r="AQ1446" s="202"/>
      <c r="AR1446" s="202"/>
      <c r="AS1446" s="202"/>
      <c r="AT1446" s="202"/>
      <c r="AU1446" s="202"/>
      <c r="AV1446" s="202"/>
      <c r="AW1446" s="202"/>
      <c r="AX1446" s="202"/>
      <c r="AY1446" s="202"/>
      <c r="AZ1446" s="202"/>
      <c r="BA1446" s="202"/>
      <c r="BB1446" s="202"/>
      <c r="BC1446" s="202"/>
    </row>
    <row r="1447" spans="18:55" ht="14.25" customHeight="1">
      <c r="R1447" s="202"/>
      <c r="S1447" s="202"/>
      <c r="T1447" s="202"/>
      <c r="U1447" s="202"/>
      <c r="V1447" s="202"/>
      <c r="W1447" s="202"/>
      <c r="X1447" s="202"/>
      <c r="Y1447" s="202"/>
      <c r="Z1447" s="202"/>
      <c r="AA1447" s="202"/>
      <c r="AB1447" s="202"/>
      <c r="AC1447" s="202"/>
      <c r="AD1447" s="202"/>
      <c r="AE1447" s="202"/>
      <c r="AF1447" s="202"/>
      <c r="AG1447" s="202"/>
      <c r="AH1447" s="202"/>
      <c r="AI1447" s="202"/>
      <c r="AJ1447" s="202"/>
      <c r="AK1447" s="202"/>
      <c r="AL1447" s="202"/>
      <c r="AM1447" s="202"/>
      <c r="AN1447" s="202"/>
      <c r="AO1447" s="202"/>
      <c r="AP1447" s="202"/>
      <c r="AQ1447" s="202"/>
      <c r="AR1447" s="202"/>
      <c r="AS1447" s="202"/>
      <c r="AT1447" s="202"/>
      <c r="AU1447" s="202"/>
      <c r="AV1447" s="202"/>
      <c r="AW1447" s="202"/>
      <c r="AX1447" s="202"/>
      <c r="AY1447" s="202"/>
      <c r="AZ1447" s="202"/>
      <c r="BA1447" s="202"/>
      <c r="BB1447" s="202"/>
      <c r="BC1447" s="202"/>
    </row>
    <row r="1448" spans="18:55" ht="14.25" customHeight="1">
      <c r="R1448" s="202"/>
      <c r="S1448" s="202"/>
      <c r="T1448" s="202"/>
      <c r="U1448" s="202"/>
      <c r="V1448" s="202"/>
      <c r="W1448" s="202"/>
      <c r="X1448" s="202"/>
      <c r="Y1448" s="202"/>
      <c r="Z1448" s="202"/>
      <c r="AA1448" s="202"/>
      <c r="AB1448" s="202"/>
      <c r="AC1448" s="202"/>
      <c r="AD1448" s="202"/>
      <c r="AE1448" s="202"/>
      <c r="AF1448" s="202"/>
      <c r="AG1448" s="202"/>
      <c r="AH1448" s="202"/>
      <c r="AI1448" s="202"/>
      <c r="AJ1448" s="202"/>
      <c r="AK1448" s="202"/>
      <c r="AL1448" s="202"/>
      <c r="AM1448" s="202"/>
      <c r="AN1448" s="202"/>
      <c r="AO1448" s="202"/>
      <c r="AP1448" s="202"/>
      <c r="AQ1448" s="202"/>
      <c r="AR1448" s="202"/>
      <c r="AS1448" s="202"/>
      <c r="AT1448" s="202"/>
      <c r="AU1448" s="202"/>
      <c r="AV1448" s="202"/>
      <c r="AW1448" s="202"/>
      <c r="AX1448" s="202"/>
      <c r="AY1448" s="202"/>
      <c r="AZ1448" s="202"/>
      <c r="BA1448" s="202"/>
      <c r="BB1448" s="202"/>
      <c r="BC1448" s="202"/>
    </row>
    <row r="1449" spans="18:55" ht="14.25" customHeight="1">
      <c r="R1449" s="202"/>
      <c r="S1449" s="202"/>
      <c r="T1449" s="202"/>
      <c r="U1449" s="202"/>
      <c r="V1449" s="202"/>
      <c r="W1449" s="202"/>
      <c r="X1449" s="202"/>
      <c r="Y1449" s="202"/>
      <c r="Z1449" s="202"/>
      <c r="AA1449" s="202"/>
      <c r="AB1449" s="202"/>
      <c r="AC1449" s="202"/>
      <c r="AD1449" s="202"/>
      <c r="AE1449" s="202"/>
      <c r="AF1449" s="202"/>
      <c r="AG1449" s="202"/>
      <c r="AH1449" s="202"/>
      <c r="AI1449" s="202"/>
      <c r="AJ1449" s="202"/>
      <c r="AK1449" s="202"/>
      <c r="AL1449" s="202"/>
      <c r="AM1449" s="202"/>
      <c r="AN1449" s="202"/>
      <c r="AO1449" s="202"/>
      <c r="AP1449" s="202"/>
      <c r="AQ1449" s="202"/>
      <c r="AR1449" s="202"/>
      <c r="AS1449" s="202"/>
      <c r="AT1449" s="202"/>
      <c r="AU1449" s="202"/>
      <c r="AV1449" s="202"/>
      <c r="AW1449" s="202"/>
      <c r="AX1449" s="202"/>
      <c r="AY1449" s="202"/>
      <c r="AZ1449" s="202"/>
      <c r="BA1449" s="202"/>
      <c r="BB1449" s="202"/>
      <c r="BC1449" s="202"/>
    </row>
    <row r="1450" spans="18:55" ht="14.25" customHeight="1">
      <c r="R1450" s="202"/>
      <c r="S1450" s="202"/>
      <c r="T1450" s="202"/>
      <c r="U1450" s="202"/>
      <c r="V1450" s="202"/>
      <c r="W1450" s="202"/>
      <c r="X1450" s="202"/>
      <c r="Y1450" s="202"/>
      <c r="Z1450" s="202"/>
      <c r="AA1450" s="202"/>
      <c r="AB1450" s="202"/>
      <c r="AC1450" s="202"/>
      <c r="AD1450" s="202"/>
      <c r="AE1450" s="202"/>
      <c r="AF1450" s="202"/>
      <c r="AG1450" s="202"/>
      <c r="AH1450" s="202"/>
      <c r="AI1450" s="202"/>
      <c r="AJ1450" s="202"/>
      <c r="AK1450" s="202"/>
      <c r="AL1450" s="202"/>
      <c r="AM1450" s="202"/>
      <c r="AN1450" s="202"/>
      <c r="AO1450" s="202"/>
      <c r="AP1450" s="202"/>
      <c r="AQ1450" s="202"/>
      <c r="AR1450" s="202"/>
      <c r="AS1450" s="202"/>
      <c r="AT1450" s="202"/>
      <c r="AU1450" s="202"/>
      <c r="AV1450" s="202"/>
      <c r="AW1450" s="202"/>
      <c r="AX1450" s="202"/>
      <c r="AY1450" s="202"/>
      <c r="AZ1450" s="202"/>
      <c r="BA1450" s="202"/>
      <c r="BB1450" s="202"/>
      <c r="BC1450" s="202"/>
    </row>
    <row r="1451" spans="18:55" ht="14.25" customHeight="1">
      <c r="R1451" s="202"/>
      <c r="S1451" s="202"/>
      <c r="T1451" s="202"/>
      <c r="U1451" s="202"/>
      <c r="V1451" s="202"/>
      <c r="W1451" s="202"/>
      <c r="X1451" s="202"/>
      <c r="Y1451" s="202"/>
      <c r="Z1451" s="202"/>
      <c r="AA1451" s="202"/>
      <c r="AB1451" s="202"/>
      <c r="AC1451" s="202"/>
      <c r="AD1451" s="202"/>
      <c r="AE1451" s="202"/>
      <c r="AF1451" s="202"/>
      <c r="AG1451" s="202"/>
      <c r="AH1451" s="202"/>
      <c r="AI1451" s="202"/>
      <c r="AJ1451" s="202"/>
      <c r="AK1451" s="202"/>
      <c r="AL1451" s="202"/>
      <c r="AM1451" s="202"/>
      <c r="AN1451" s="202"/>
      <c r="AO1451" s="202"/>
      <c r="AP1451" s="202"/>
      <c r="AQ1451" s="202"/>
      <c r="AR1451" s="202"/>
      <c r="AS1451" s="202"/>
      <c r="AT1451" s="202"/>
      <c r="AU1451" s="202"/>
      <c r="AV1451" s="202"/>
      <c r="AW1451" s="202"/>
      <c r="AX1451" s="202"/>
      <c r="AY1451" s="202"/>
      <c r="AZ1451" s="202"/>
      <c r="BA1451" s="202"/>
      <c r="BB1451" s="202"/>
      <c r="BC1451" s="202"/>
    </row>
    <row r="1452" spans="18:55" ht="14.25" customHeight="1">
      <c r="R1452" s="202"/>
      <c r="S1452" s="202"/>
      <c r="T1452" s="202"/>
      <c r="U1452" s="202"/>
      <c r="V1452" s="202"/>
      <c r="W1452" s="202"/>
      <c r="X1452" s="202"/>
      <c r="Y1452" s="202"/>
      <c r="Z1452" s="202"/>
      <c r="AA1452" s="202"/>
      <c r="AB1452" s="202"/>
      <c r="AC1452" s="202"/>
      <c r="AD1452" s="202"/>
      <c r="AE1452" s="202"/>
      <c r="AF1452" s="202"/>
      <c r="AG1452" s="202"/>
      <c r="AH1452" s="202"/>
      <c r="AI1452" s="202"/>
      <c r="AJ1452" s="202"/>
      <c r="AK1452" s="202"/>
      <c r="AL1452" s="202"/>
      <c r="AM1452" s="202"/>
      <c r="AN1452" s="202"/>
      <c r="AO1452" s="202"/>
      <c r="AP1452" s="202"/>
      <c r="AQ1452" s="202"/>
      <c r="AR1452" s="202"/>
      <c r="AS1452" s="202"/>
      <c r="AT1452" s="202"/>
      <c r="AU1452" s="202"/>
      <c r="AV1452" s="202"/>
      <c r="AW1452" s="202"/>
      <c r="AX1452" s="202"/>
      <c r="AY1452" s="202"/>
      <c r="AZ1452" s="202"/>
      <c r="BA1452" s="202"/>
      <c r="BB1452" s="202"/>
      <c r="BC1452" s="202"/>
    </row>
    <row r="1453" spans="18:55" ht="14.25" customHeight="1">
      <c r="R1453" s="202"/>
      <c r="S1453" s="202"/>
      <c r="T1453" s="202"/>
      <c r="U1453" s="202"/>
      <c r="V1453" s="202"/>
      <c r="W1453" s="202"/>
      <c r="X1453" s="202"/>
      <c r="Y1453" s="202"/>
      <c r="Z1453" s="202"/>
      <c r="AA1453" s="202"/>
      <c r="AB1453" s="202"/>
      <c r="AC1453" s="202"/>
      <c r="AD1453" s="202"/>
      <c r="AE1453" s="202"/>
      <c r="AF1453" s="202"/>
      <c r="AG1453" s="202"/>
      <c r="AH1453" s="202"/>
      <c r="AI1453" s="202"/>
      <c r="AJ1453" s="202"/>
      <c r="AK1453" s="202"/>
      <c r="AL1453" s="202"/>
      <c r="AM1453" s="202"/>
      <c r="AN1453" s="202"/>
      <c r="AO1453" s="202"/>
      <c r="AP1453" s="202"/>
      <c r="AQ1453" s="202"/>
      <c r="AR1453" s="202"/>
      <c r="AS1453" s="202"/>
      <c r="AT1453" s="202"/>
      <c r="AU1453" s="202"/>
      <c r="AV1453" s="202"/>
      <c r="AW1453" s="202"/>
      <c r="AX1453" s="202"/>
      <c r="AY1453" s="202"/>
      <c r="AZ1453" s="202"/>
      <c r="BA1453" s="202"/>
      <c r="BB1453" s="202"/>
      <c r="BC1453" s="202"/>
    </row>
    <row r="1454" spans="18:55" ht="14.25" customHeight="1">
      <c r="R1454" s="202"/>
      <c r="S1454" s="202"/>
      <c r="T1454" s="202"/>
      <c r="U1454" s="202"/>
      <c r="V1454" s="202"/>
      <c r="W1454" s="202"/>
      <c r="X1454" s="202"/>
      <c r="Y1454" s="202"/>
      <c r="Z1454" s="202"/>
      <c r="AA1454" s="202"/>
      <c r="AB1454" s="202"/>
      <c r="AC1454" s="202"/>
      <c r="AD1454" s="202"/>
      <c r="AE1454" s="202"/>
      <c r="AF1454" s="202"/>
      <c r="AG1454" s="202"/>
      <c r="AH1454" s="202"/>
      <c r="AI1454" s="202"/>
      <c r="AJ1454" s="202"/>
      <c r="AK1454" s="202"/>
      <c r="AL1454" s="202"/>
      <c r="AM1454" s="202"/>
      <c r="AN1454" s="202"/>
      <c r="AO1454" s="202"/>
      <c r="AP1454" s="202"/>
      <c r="AQ1454" s="202"/>
      <c r="AR1454" s="202"/>
      <c r="AS1454" s="202"/>
      <c r="AT1454" s="202"/>
      <c r="AU1454" s="202"/>
      <c r="AV1454" s="202"/>
      <c r="AW1454" s="202"/>
      <c r="AX1454" s="202"/>
      <c r="AY1454" s="202"/>
      <c r="AZ1454" s="202"/>
      <c r="BA1454" s="202"/>
      <c r="BB1454" s="202"/>
      <c r="BC1454" s="202"/>
    </row>
    <row r="1455" spans="18:55" ht="14.25" customHeight="1">
      <c r="R1455" s="202"/>
      <c r="S1455" s="202"/>
      <c r="T1455" s="202"/>
      <c r="U1455" s="202"/>
      <c r="V1455" s="202"/>
      <c r="W1455" s="202"/>
      <c r="X1455" s="202"/>
      <c r="Y1455" s="202"/>
      <c r="Z1455" s="202"/>
      <c r="AA1455" s="202"/>
      <c r="AB1455" s="202"/>
      <c r="AC1455" s="202"/>
      <c r="AD1455" s="202"/>
      <c r="AE1455" s="202"/>
      <c r="AF1455" s="202"/>
      <c r="AG1455" s="202"/>
      <c r="AH1455" s="202"/>
      <c r="AI1455" s="202"/>
      <c r="AJ1455" s="202"/>
      <c r="AK1455" s="202"/>
      <c r="AL1455" s="202"/>
      <c r="AM1455" s="202"/>
      <c r="AN1455" s="202"/>
      <c r="AO1455" s="202"/>
      <c r="AP1455" s="202"/>
      <c r="AQ1455" s="202"/>
      <c r="AR1455" s="202"/>
      <c r="AS1455" s="202"/>
      <c r="AT1455" s="202"/>
      <c r="AU1455" s="202"/>
      <c r="AV1455" s="202"/>
      <c r="AW1455" s="202"/>
      <c r="AX1455" s="202"/>
      <c r="AY1455" s="202"/>
      <c r="AZ1455" s="202"/>
      <c r="BA1455" s="202"/>
      <c r="BB1455" s="202"/>
      <c r="BC1455" s="202"/>
    </row>
    <row r="1456" spans="18:55" ht="14.25" customHeight="1">
      <c r="R1456" s="202"/>
      <c r="S1456" s="202"/>
      <c r="T1456" s="202"/>
      <c r="U1456" s="202"/>
      <c r="V1456" s="202"/>
      <c r="W1456" s="202"/>
      <c r="X1456" s="202"/>
      <c r="Y1456" s="202"/>
      <c r="Z1456" s="202"/>
      <c r="AA1456" s="202"/>
      <c r="AB1456" s="202"/>
      <c r="AC1456" s="202"/>
      <c r="AD1456" s="202"/>
      <c r="AE1456" s="202"/>
      <c r="AF1456" s="202"/>
      <c r="AG1456" s="202"/>
      <c r="AH1456" s="202"/>
      <c r="AI1456" s="202"/>
      <c r="AJ1456" s="202"/>
      <c r="AK1456" s="202"/>
      <c r="AL1456" s="202"/>
      <c r="AM1456" s="202"/>
      <c r="AN1456" s="202"/>
      <c r="AO1456" s="202"/>
      <c r="AP1456" s="202"/>
      <c r="AQ1456" s="202"/>
      <c r="AR1456" s="202"/>
      <c r="AS1456" s="202"/>
      <c r="AT1456" s="202"/>
      <c r="AU1456" s="202"/>
      <c r="AV1456" s="202"/>
      <c r="AW1456" s="202"/>
      <c r="AX1456" s="202"/>
      <c r="AY1456" s="202"/>
      <c r="AZ1456" s="202"/>
      <c r="BA1456" s="202"/>
      <c r="BB1456" s="202"/>
      <c r="BC1456" s="202"/>
    </row>
    <row r="1457" spans="18:55" ht="14.25" customHeight="1">
      <c r="R1457" s="202"/>
      <c r="S1457" s="202"/>
      <c r="T1457" s="202"/>
      <c r="U1457" s="202"/>
      <c r="V1457" s="202"/>
      <c r="W1457" s="202"/>
      <c r="X1457" s="202"/>
      <c r="Y1457" s="202"/>
      <c r="Z1457" s="202"/>
      <c r="AA1457" s="202"/>
      <c r="AB1457" s="202"/>
      <c r="AC1457" s="202"/>
      <c r="AD1457" s="202"/>
      <c r="AE1457" s="202"/>
      <c r="AF1457" s="202"/>
      <c r="AG1457" s="202"/>
      <c r="AH1457" s="202"/>
      <c r="AI1457" s="202"/>
      <c r="AJ1457" s="202"/>
      <c r="AK1457" s="202"/>
      <c r="AL1457" s="202"/>
      <c r="AM1457" s="202"/>
      <c r="AN1457" s="202"/>
      <c r="AO1457" s="202"/>
      <c r="AP1457" s="202"/>
      <c r="AQ1457" s="202"/>
      <c r="AR1457" s="202"/>
      <c r="AS1457" s="202"/>
      <c r="AT1457" s="202"/>
      <c r="AU1457" s="202"/>
      <c r="AV1457" s="202"/>
      <c r="AW1457" s="202"/>
      <c r="AX1457" s="202"/>
      <c r="AY1457" s="202"/>
      <c r="AZ1457" s="202"/>
      <c r="BA1457" s="202"/>
      <c r="BB1457" s="202"/>
      <c r="BC1457" s="202"/>
    </row>
    <row r="1458" spans="18:55" ht="14.25" customHeight="1">
      <c r="R1458" s="202"/>
      <c r="S1458" s="202"/>
      <c r="T1458" s="202"/>
      <c r="U1458" s="202"/>
      <c r="V1458" s="202"/>
      <c r="W1458" s="202"/>
      <c r="X1458" s="202"/>
      <c r="Y1458" s="202"/>
      <c r="Z1458" s="202"/>
      <c r="AA1458" s="202"/>
      <c r="AB1458" s="202"/>
      <c r="AC1458" s="202"/>
      <c r="AD1458" s="202"/>
      <c r="AE1458" s="202"/>
      <c r="AF1458" s="202"/>
      <c r="AG1458" s="202"/>
      <c r="AH1458" s="202"/>
      <c r="AI1458" s="202"/>
      <c r="AJ1458" s="202"/>
      <c r="AK1458" s="202"/>
      <c r="AL1458" s="202"/>
      <c r="AM1458" s="202"/>
      <c r="AN1458" s="202"/>
      <c r="AO1458" s="202"/>
      <c r="AP1458" s="202"/>
      <c r="AQ1458" s="202"/>
      <c r="AR1458" s="202"/>
      <c r="AS1458" s="202"/>
      <c r="AT1458" s="202"/>
      <c r="AU1458" s="202"/>
      <c r="AV1458" s="202"/>
      <c r="AW1458" s="202"/>
      <c r="AX1458" s="202"/>
      <c r="AY1458" s="202"/>
      <c r="AZ1458" s="202"/>
      <c r="BA1458" s="202"/>
      <c r="BB1458" s="202"/>
      <c r="BC1458" s="202"/>
    </row>
    <row r="1459" spans="18:55" ht="14.25" customHeight="1">
      <c r="R1459" s="202"/>
      <c r="S1459" s="202"/>
      <c r="T1459" s="202"/>
      <c r="U1459" s="202"/>
      <c r="V1459" s="202"/>
      <c r="W1459" s="202"/>
      <c r="X1459" s="202"/>
      <c r="Y1459" s="202"/>
      <c r="Z1459" s="202"/>
      <c r="AA1459" s="202"/>
      <c r="AB1459" s="202"/>
      <c r="AC1459" s="202"/>
      <c r="AD1459" s="202"/>
      <c r="AE1459" s="202"/>
      <c r="AF1459" s="202"/>
      <c r="AG1459" s="202"/>
      <c r="AH1459" s="202"/>
      <c r="AI1459" s="202"/>
      <c r="AJ1459" s="202"/>
      <c r="AK1459" s="202"/>
      <c r="AL1459" s="202"/>
      <c r="AM1459" s="202"/>
      <c r="AN1459" s="202"/>
      <c r="AO1459" s="202"/>
      <c r="AP1459" s="202"/>
      <c r="AQ1459" s="202"/>
      <c r="AR1459" s="202"/>
      <c r="AS1459" s="202"/>
      <c r="AT1459" s="202"/>
      <c r="AU1459" s="202"/>
      <c r="AV1459" s="202"/>
      <c r="AW1459" s="202"/>
      <c r="AX1459" s="202"/>
      <c r="AY1459" s="202"/>
      <c r="AZ1459" s="202"/>
      <c r="BA1459" s="202"/>
      <c r="BB1459" s="202"/>
      <c r="BC1459" s="202"/>
    </row>
    <row r="1460" spans="18:55" ht="14.25" customHeight="1">
      <c r="R1460" s="202"/>
      <c r="S1460" s="202"/>
      <c r="T1460" s="202"/>
      <c r="U1460" s="202"/>
      <c r="V1460" s="202"/>
      <c r="W1460" s="202"/>
      <c r="X1460" s="202"/>
      <c r="Y1460" s="202"/>
      <c r="Z1460" s="202"/>
      <c r="AA1460" s="202"/>
      <c r="AB1460" s="202"/>
      <c r="AC1460" s="202"/>
      <c r="AD1460" s="202"/>
      <c r="AE1460" s="202"/>
      <c r="AF1460" s="202"/>
      <c r="AG1460" s="202"/>
      <c r="AH1460" s="202"/>
      <c r="AI1460" s="202"/>
      <c r="AJ1460" s="202"/>
      <c r="AK1460" s="202"/>
      <c r="AL1460" s="202"/>
      <c r="AM1460" s="202"/>
      <c r="AN1460" s="202"/>
      <c r="AO1460" s="202"/>
      <c r="AP1460" s="202"/>
      <c r="AQ1460" s="202"/>
      <c r="AR1460" s="202"/>
      <c r="AS1460" s="202"/>
      <c r="AT1460" s="202"/>
      <c r="AU1460" s="202"/>
      <c r="AV1460" s="202"/>
      <c r="AW1460" s="202"/>
      <c r="AX1460" s="202"/>
      <c r="AY1460" s="202"/>
      <c r="AZ1460" s="202"/>
      <c r="BA1460" s="202"/>
      <c r="BB1460" s="202"/>
      <c r="BC1460" s="202"/>
    </row>
    <row r="1461" spans="18:55" ht="14.25" customHeight="1">
      <c r="R1461" s="202"/>
      <c r="S1461" s="202"/>
      <c r="T1461" s="202"/>
      <c r="U1461" s="202"/>
      <c r="V1461" s="202"/>
      <c r="W1461" s="202"/>
      <c r="X1461" s="202"/>
      <c r="Y1461" s="202"/>
      <c r="Z1461" s="202"/>
      <c r="AA1461" s="202"/>
      <c r="AB1461" s="202"/>
      <c r="AC1461" s="202"/>
      <c r="AD1461" s="202"/>
      <c r="AE1461" s="202"/>
      <c r="AF1461" s="202"/>
      <c r="AG1461" s="202"/>
      <c r="AH1461" s="202"/>
      <c r="AI1461" s="202"/>
      <c r="AJ1461" s="202"/>
      <c r="AK1461" s="202"/>
      <c r="AL1461" s="202"/>
      <c r="AM1461" s="202"/>
      <c r="AN1461" s="202"/>
      <c r="AO1461" s="202"/>
      <c r="AP1461" s="202"/>
      <c r="AQ1461" s="202"/>
      <c r="AR1461" s="202"/>
      <c r="AS1461" s="202"/>
      <c r="AT1461" s="202"/>
      <c r="AU1461" s="202"/>
      <c r="AV1461" s="202"/>
      <c r="AW1461" s="202"/>
      <c r="AX1461" s="202"/>
      <c r="AY1461" s="202"/>
      <c r="AZ1461" s="202"/>
      <c r="BA1461" s="202"/>
      <c r="BB1461" s="202"/>
      <c r="BC1461" s="202"/>
    </row>
    <row r="1462" spans="18:55" ht="14.25" customHeight="1">
      <c r="R1462" s="202"/>
      <c r="S1462" s="202"/>
      <c r="T1462" s="202"/>
      <c r="U1462" s="202"/>
      <c r="V1462" s="202"/>
      <c r="W1462" s="202"/>
      <c r="X1462" s="202"/>
      <c r="Y1462" s="202"/>
      <c r="Z1462" s="202"/>
      <c r="AA1462" s="202"/>
      <c r="AB1462" s="202"/>
      <c r="AC1462" s="202"/>
      <c r="AD1462" s="202"/>
      <c r="AE1462" s="202"/>
      <c r="AF1462" s="202"/>
      <c r="AG1462" s="202"/>
      <c r="AH1462" s="202"/>
      <c r="AI1462" s="202"/>
      <c r="AJ1462" s="202"/>
      <c r="AK1462" s="202"/>
      <c r="AL1462" s="202"/>
      <c r="AM1462" s="202"/>
      <c r="AN1462" s="202"/>
      <c r="AO1462" s="202"/>
      <c r="AP1462" s="202"/>
      <c r="AQ1462" s="202"/>
      <c r="AR1462" s="202"/>
      <c r="AS1462" s="202"/>
      <c r="AT1462" s="202"/>
      <c r="AU1462" s="202"/>
      <c r="AV1462" s="202"/>
      <c r="AW1462" s="202"/>
      <c r="AX1462" s="202"/>
      <c r="AY1462" s="202"/>
      <c r="AZ1462" s="202"/>
      <c r="BA1462" s="202"/>
      <c r="BB1462" s="202"/>
      <c r="BC1462" s="202"/>
    </row>
    <row r="1463" spans="18:55" ht="14.25" customHeight="1">
      <c r="R1463" s="202"/>
      <c r="S1463" s="202"/>
      <c r="T1463" s="202"/>
      <c r="U1463" s="202"/>
      <c r="V1463" s="202"/>
      <c r="W1463" s="202"/>
      <c r="X1463" s="202"/>
      <c r="Y1463" s="202"/>
      <c r="Z1463" s="202"/>
      <c r="AA1463" s="202"/>
      <c r="AB1463" s="202"/>
      <c r="AC1463" s="202"/>
      <c r="AD1463" s="202"/>
      <c r="AE1463" s="202"/>
      <c r="AF1463" s="202"/>
      <c r="AG1463" s="202"/>
      <c r="AH1463" s="202"/>
      <c r="AI1463" s="202"/>
      <c r="AJ1463" s="202"/>
      <c r="AK1463" s="202"/>
      <c r="AL1463" s="202"/>
      <c r="AM1463" s="202"/>
      <c r="AN1463" s="202"/>
      <c r="AO1463" s="202"/>
      <c r="AP1463" s="202"/>
      <c r="AQ1463" s="202"/>
      <c r="AR1463" s="202"/>
      <c r="AS1463" s="202"/>
      <c r="AT1463" s="202"/>
      <c r="AU1463" s="202"/>
      <c r="AV1463" s="202"/>
      <c r="AW1463" s="202"/>
      <c r="AX1463" s="202"/>
      <c r="AY1463" s="202"/>
      <c r="AZ1463" s="202"/>
      <c r="BA1463" s="202"/>
      <c r="BB1463" s="202"/>
      <c r="BC1463" s="202"/>
    </row>
    <row r="1464" spans="18:55" ht="14.25" customHeight="1">
      <c r="R1464" s="202"/>
      <c r="S1464" s="202"/>
      <c r="T1464" s="202"/>
      <c r="U1464" s="202"/>
      <c r="V1464" s="202"/>
      <c r="W1464" s="202"/>
      <c r="X1464" s="202"/>
      <c r="Y1464" s="202"/>
      <c r="Z1464" s="202"/>
      <c r="AA1464" s="202"/>
      <c r="AB1464" s="202"/>
      <c r="AC1464" s="202"/>
      <c r="AD1464" s="202"/>
      <c r="AE1464" s="202"/>
      <c r="AF1464" s="202"/>
      <c r="AG1464" s="202"/>
      <c r="AH1464" s="202"/>
      <c r="AI1464" s="202"/>
      <c r="AJ1464" s="202"/>
      <c r="AK1464" s="202"/>
      <c r="AL1464" s="202"/>
      <c r="AM1464" s="202"/>
      <c r="AN1464" s="202"/>
      <c r="AO1464" s="202"/>
      <c r="AP1464" s="202"/>
      <c r="AQ1464" s="202"/>
      <c r="AR1464" s="202"/>
      <c r="AS1464" s="202"/>
      <c r="AT1464" s="202"/>
      <c r="AU1464" s="202"/>
      <c r="AV1464" s="202"/>
      <c r="AW1464" s="202"/>
      <c r="AX1464" s="202"/>
      <c r="AY1464" s="202"/>
      <c r="AZ1464" s="202"/>
      <c r="BA1464" s="202"/>
      <c r="BB1464" s="202"/>
      <c r="BC1464" s="202"/>
    </row>
    <row r="1465" spans="18:55" ht="14.25" customHeight="1">
      <c r="R1465" s="202"/>
      <c r="S1465" s="202"/>
      <c r="T1465" s="202"/>
      <c r="U1465" s="202"/>
      <c r="V1465" s="202"/>
      <c r="W1465" s="202"/>
      <c r="X1465" s="202"/>
      <c r="Y1465" s="202"/>
      <c r="Z1465" s="202"/>
      <c r="AA1465" s="202"/>
      <c r="AB1465" s="202"/>
      <c r="AC1465" s="202"/>
      <c r="AD1465" s="202"/>
      <c r="AE1465" s="202"/>
      <c r="AF1465" s="202"/>
      <c r="AG1465" s="202"/>
      <c r="AH1465" s="202"/>
      <c r="AI1465" s="202"/>
      <c r="AJ1465" s="202"/>
      <c r="AK1465" s="202"/>
      <c r="AL1465" s="202"/>
      <c r="AM1465" s="202"/>
      <c r="AN1465" s="202"/>
      <c r="AO1465" s="202"/>
      <c r="AP1465" s="202"/>
      <c r="AQ1465" s="202"/>
      <c r="AR1465" s="202"/>
      <c r="AS1465" s="202"/>
      <c r="AT1465" s="202"/>
      <c r="AU1465" s="202"/>
      <c r="AV1465" s="202"/>
      <c r="AW1465" s="202"/>
      <c r="AX1465" s="202"/>
      <c r="AY1465" s="202"/>
      <c r="AZ1465" s="202"/>
      <c r="BA1465" s="202"/>
      <c r="BB1465" s="202"/>
      <c r="BC1465" s="202"/>
    </row>
    <row r="1466" spans="18:55" ht="14.25" customHeight="1">
      <c r="R1466" s="202"/>
      <c r="S1466" s="202"/>
      <c r="T1466" s="202"/>
      <c r="U1466" s="202"/>
      <c r="V1466" s="202"/>
      <c r="W1466" s="202"/>
      <c r="X1466" s="202"/>
      <c r="Y1466" s="202"/>
      <c r="Z1466" s="202"/>
      <c r="AA1466" s="202"/>
      <c r="AB1466" s="202"/>
      <c r="AC1466" s="202"/>
      <c r="AD1466" s="202"/>
      <c r="AE1466" s="202"/>
      <c r="AF1466" s="202"/>
      <c r="AG1466" s="202"/>
      <c r="AH1466" s="202"/>
      <c r="AI1466" s="202"/>
      <c r="AJ1466" s="202"/>
      <c r="AK1466" s="202"/>
      <c r="AL1466" s="202"/>
      <c r="AM1466" s="202"/>
      <c r="AN1466" s="202"/>
      <c r="AO1466" s="202"/>
      <c r="AP1466" s="202"/>
      <c r="AQ1466" s="202"/>
      <c r="AR1466" s="202"/>
      <c r="AS1466" s="202"/>
      <c r="AT1466" s="202"/>
      <c r="AU1466" s="202"/>
      <c r="AV1466" s="202"/>
      <c r="AW1466" s="202"/>
      <c r="AX1466" s="202"/>
      <c r="AY1466" s="202"/>
      <c r="AZ1466" s="202"/>
      <c r="BA1466" s="202"/>
      <c r="BB1466" s="202"/>
      <c r="BC1466" s="202"/>
    </row>
    <row r="1467" spans="18:55" ht="14.25" customHeight="1">
      <c r="R1467" s="202"/>
      <c r="S1467" s="202"/>
      <c r="T1467" s="202"/>
      <c r="U1467" s="202"/>
      <c r="V1467" s="202"/>
      <c r="W1467" s="202"/>
      <c r="X1467" s="202"/>
      <c r="Y1467" s="202"/>
      <c r="Z1467" s="202"/>
      <c r="AA1467" s="202"/>
      <c r="AB1467" s="202"/>
      <c r="AC1467" s="202"/>
      <c r="AD1467" s="202"/>
      <c r="AE1467" s="202"/>
      <c r="AF1467" s="202"/>
      <c r="AG1467" s="202"/>
      <c r="AH1467" s="202"/>
      <c r="AI1467" s="202"/>
      <c r="AJ1467" s="202"/>
      <c r="AK1467" s="202"/>
      <c r="AL1467" s="202"/>
      <c r="AM1467" s="202"/>
      <c r="AN1467" s="202"/>
      <c r="AO1467" s="202"/>
      <c r="AP1467" s="202"/>
      <c r="AQ1467" s="202"/>
      <c r="AR1467" s="202"/>
      <c r="AS1467" s="202"/>
      <c r="AT1467" s="202"/>
      <c r="AU1467" s="202"/>
      <c r="AV1467" s="202"/>
      <c r="AW1467" s="202"/>
      <c r="AX1467" s="202"/>
      <c r="AY1467" s="202"/>
      <c r="AZ1467" s="202"/>
      <c r="BA1467" s="202"/>
      <c r="BB1467" s="202"/>
      <c r="BC1467" s="202"/>
    </row>
    <row r="1468" spans="18:55" ht="14.25" customHeight="1">
      <c r="R1468" s="202"/>
      <c r="S1468" s="202"/>
      <c r="T1468" s="202"/>
      <c r="U1468" s="202"/>
      <c r="V1468" s="202"/>
      <c r="W1468" s="202"/>
      <c r="X1468" s="202"/>
      <c r="Y1468" s="202"/>
      <c r="Z1468" s="202"/>
      <c r="AA1468" s="202"/>
      <c r="AB1468" s="202"/>
      <c r="AC1468" s="202"/>
      <c r="AD1468" s="202"/>
      <c r="AE1468" s="202"/>
      <c r="AF1468" s="202"/>
      <c r="AG1468" s="202"/>
      <c r="AH1468" s="202"/>
      <c r="AI1468" s="202"/>
      <c r="AJ1468" s="202"/>
      <c r="AK1468" s="202"/>
      <c r="AL1468" s="202"/>
      <c r="AM1468" s="202"/>
      <c r="AN1468" s="202"/>
      <c r="AO1468" s="202"/>
      <c r="AP1468" s="202"/>
      <c r="AQ1468" s="202"/>
      <c r="AR1468" s="202"/>
      <c r="AS1468" s="202"/>
      <c r="AT1468" s="202"/>
      <c r="AU1468" s="202"/>
      <c r="AV1468" s="202"/>
      <c r="AW1468" s="202"/>
      <c r="AX1468" s="202"/>
      <c r="AY1468" s="202"/>
      <c r="AZ1468" s="202"/>
      <c r="BA1468" s="202"/>
      <c r="BB1468" s="202"/>
      <c r="BC1468" s="202"/>
    </row>
    <row r="1469" spans="18:55" ht="14.25" customHeight="1">
      <c r="R1469" s="202"/>
      <c r="S1469" s="202"/>
      <c r="T1469" s="202"/>
      <c r="U1469" s="202"/>
      <c r="V1469" s="202"/>
      <c r="W1469" s="202"/>
      <c r="X1469" s="202"/>
      <c r="Y1469" s="202"/>
      <c r="Z1469" s="202"/>
      <c r="AA1469" s="202"/>
      <c r="AB1469" s="202"/>
      <c r="AC1469" s="202"/>
      <c r="AD1469" s="202"/>
      <c r="AE1469" s="202"/>
      <c r="AF1469" s="202"/>
      <c r="AG1469" s="202"/>
      <c r="AH1469" s="202"/>
      <c r="AI1469" s="202"/>
      <c r="AJ1469" s="202"/>
      <c r="AK1469" s="202"/>
      <c r="AL1469" s="202"/>
      <c r="AM1469" s="202"/>
      <c r="AN1469" s="202"/>
      <c r="AO1469" s="202"/>
      <c r="AP1469" s="202"/>
      <c r="AQ1469" s="202"/>
      <c r="AR1469" s="202"/>
      <c r="AS1469" s="202"/>
      <c r="AT1469" s="202"/>
      <c r="AU1469" s="202"/>
      <c r="AV1469" s="202"/>
      <c r="AW1469" s="202"/>
      <c r="AX1469" s="202"/>
      <c r="AY1469" s="202"/>
      <c r="AZ1469" s="202"/>
      <c r="BA1469" s="202"/>
      <c r="BB1469" s="202"/>
      <c r="BC1469" s="202"/>
    </row>
    <row r="1470" spans="18:55" ht="14.25" customHeight="1">
      <c r="R1470" s="202"/>
      <c r="S1470" s="202"/>
      <c r="T1470" s="202"/>
      <c r="U1470" s="202"/>
      <c r="V1470" s="202"/>
      <c r="W1470" s="202"/>
      <c r="X1470" s="202"/>
      <c r="Y1470" s="202"/>
      <c r="Z1470" s="202"/>
      <c r="AA1470" s="202"/>
      <c r="AB1470" s="202"/>
      <c r="AC1470" s="202"/>
      <c r="AD1470" s="202"/>
      <c r="AE1470" s="202"/>
      <c r="AF1470" s="202"/>
      <c r="AG1470" s="202"/>
      <c r="AH1470" s="202"/>
      <c r="AI1470" s="202"/>
      <c r="AJ1470" s="202"/>
      <c r="AK1470" s="202"/>
      <c r="AL1470" s="202"/>
      <c r="AM1470" s="202"/>
      <c r="AN1470" s="202"/>
      <c r="AO1470" s="202"/>
      <c r="AP1470" s="202"/>
      <c r="AQ1470" s="202"/>
      <c r="AR1470" s="202"/>
      <c r="AS1470" s="202"/>
      <c r="AT1470" s="202"/>
      <c r="AU1470" s="202"/>
      <c r="AV1470" s="202"/>
      <c r="AW1470" s="202"/>
      <c r="AX1470" s="202"/>
      <c r="AY1470" s="202"/>
      <c r="AZ1470" s="202"/>
      <c r="BA1470" s="202"/>
      <c r="BB1470" s="202"/>
      <c r="BC1470" s="202"/>
    </row>
    <row r="1471" spans="18:55" ht="14.25" customHeight="1">
      <c r="R1471" s="202"/>
      <c r="S1471" s="202"/>
      <c r="T1471" s="202"/>
      <c r="U1471" s="202"/>
      <c r="V1471" s="202"/>
      <c r="W1471" s="202"/>
      <c r="X1471" s="202"/>
      <c r="Y1471" s="202"/>
      <c r="Z1471" s="202"/>
      <c r="AA1471" s="202"/>
      <c r="AB1471" s="202"/>
      <c r="AC1471" s="202"/>
      <c r="AD1471" s="202"/>
      <c r="AE1471" s="202"/>
      <c r="AF1471" s="202"/>
      <c r="AG1471" s="202"/>
      <c r="AH1471" s="202"/>
      <c r="AI1471" s="202"/>
      <c r="AJ1471" s="202"/>
      <c r="AK1471" s="202"/>
      <c r="AL1471" s="202"/>
      <c r="AM1471" s="202"/>
      <c r="AN1471" s="202"/>
      <c r="AO1471" s="202"/>
      <c r="AP1471" s="202"/>
      <c r="AQ1471" s="202"/>
      <c r="AR1471" s="202"/>
      <c r="AS1471" s="202"/>
      <c r="AT1471" s="202"/>
      <c r="AU1471" s="202"/>
      <c r="AV1471" s="202"/>
      <c r="AW1471" s="202"/>
      <c r="AX1471" s="202"/>
      <c r="AY1471" s="202"/>
      <c r="AZ1471" s="202"/>
      <c r="BA1471" s="202"/>
      <c r="BB1471" s="202"/>
      <c r="BC1471" s="202"/>
    </row>
    <row r="1472" spans="18:55" ht="14.25" customHeight="1">
      <c r="R1472" s="202"/>
      <c r="S1472" s="202"/>
      <c r="T1472" s="202"/>
      <c r="U1472" s="202"/>
      <c r="V1472" s="202"/>
      <c r="W1472" s="202"/>
      <c r="X1472" s="202"/>
      <c r="Y1472" s="202"/>
      <c r="Z1472" s="202"/>
      <c r="AA1472" s="202"/>
      <c r="AB1472" s="202"/>
      <c r="AC1472" s="202"/>
      <c r="AD1472" s="202"/>
      <c r="AE1472" s="202"/>
      <c r="AF1472" s="202"/>
      <c r="AG1472" s="202"/>
      <c r="AH1472" s="202"/>
      <c r="AI1472" s="202"/>
      <c r="AJ1472" s="202"/>
      <c r="AK1472" s="202"/>
      <c r="AL1472" s="202"/>
      <c r="AM1472" s="202"/>
      <c r="AN1472" s="202"/>
      <c r="AO1472" s="202"/>
      <c r="AP1472" s="202"/>
      <c r="AQ1472" s="202"/>
      <c r="AR1472" s="202"/>
      <c r="AS1472" s="202"/>
      <c r="AT1472" s="202"/>
      <c r="AU1472" s="202"/>
      <c r="AV1472" s="202"/>
      <c r="AW1472" s="202"/>
      <c r="AX1472" s="202"/>
      <c r="AY1472" s="202"/>
      <c r="AZ1472" s="202"/>
      <c r="BA1472" s="202"/>
      <c r="BB1472" s="202"/>
      <c r="BC1472" s="202"/>
    </row>
    <row r="1473" spans="18:55" ht="14.25" customHeight="1">
      <c r="R1473" s="202"/>
      <c r="S1473" s="202"/>
      <c r="T1473" s="202"/>
      <c r="U1473" s="202"/>
      <c r="V1473" s="202"/>
      <c r="W1473" s="202"/>
      <c r="X1473" s="202"/>
      <c r="Y1473" s="202"/>
      <c r="Z1473" s="202"/>
      <c r="AA1473" s="202"/>
      <c r="AB1473" s="202"/>
      <c r="AC1473" s="202"/>
      <c r="AD1473" s="202"/>
      <c r="AE1473" s="202"/>
      <c r="AF1473" s="202"/>
      <c r="AG1473" s="202"/>
      <c r="AH1473" s="202"/>
      <c r="AI1473" s="202"/>
      <c r="AJ1473" s="202"/>
      <c r="AK1473" s="202"/>
      <c r="AL1473" s="202"/>
      <c r="AM1473" s="202"/>
      <c r="AN1473" s="202"/>
      <c r="AO1473" s="202"/>
      <c r="AP1473" s="202"/>
      <c r="AQ1473" s="202"/>
      <c r="AR1473" s="202"/>
      <c r="AS1473" s="202"/>
      <c r="AT1473" s="202"/>
      <c r="AU1473" s="202"/>
      <c r="AV1473" s="202"/>
      <c r="AW1473" s="202"/>
      <c r="AX1473" s="202"/>
      <c r="AY1473" s="202"/>
      <c r="AZ1473" s="202"/>
      <c r="BA1473" s="202"/>
      <c r="BB1473" s="202"/>
      <c r="BC1473" s="202"/>
    </row>
    <row r="1474" spans="18:55" ht="14.25" customHeight="1">
      <c r="R1474" s="202"/>
      <c r="S1474" s="202"/>
      <c r="T1474" s="202"/>
      <c r="U1474" s="202"/>
      <c r="V1474" s="202"/>
      <c r="W1474" s="202"/>
      <c r="X1474" s="202"/>
      <c r="Y1474" s="202"/>
      <c r="Z1474" s="202"/>
      <c r="AA1474" s="202"/>
      <c r="AB1474" s="202"/>
      <c r="AC1474" s="202"/>
      <c r="AD1474" s="202"/>
      <c r="AE1474" s="202"/>
      <c r="AF1474" s="202"/>
      <c r="AG1474" s="202"/>
      <c r="AH1474" s="202"/>
      <c r="AI1474" s="202"/>
      <c r="AJ1474" s="202"/>
      <c r="AK1474" s="202"/>
      <c r="AL1474" s="202"/>
      <c r="AM1474" s="202"/>
      <c r="AN1474" s="202"/>
      <c r="AO1474" s="202"/>
      <c r="AP1474" s="202"/>
      <c r="AQ1474" s="202"/>
      <c r="AR1474" s="202"/>
      <c r="AS1474" s="202"/>
      <c r="AT1474" s="202"/>
      <c r="AU1474" s="202"/>
      <c r="AV1474" s="202"/>
      <c r="AW1474" s="202"/>
      <c r="AX1474" s="202"/>
      <c r="AY1474" s="202"/>
      <c r="AZ1474" s="202"/>
      <c r="BA1474" s="202"/>
      <c r="BB1474" s="202"/>
      <c r="BC1474" s="202"/>
    </row>
    <row r="1475" spans="18:55" ht="14.25" customHeight="1">
      <c r="R1475" s="202"/>
      <c r="S1475" s="202"/>
      <c r="T1475" s="202"/>
      <c r="U1475" s="202"/>
      <c r="V1475" s="202"/>
      <c r="W1475" s="202"/>
      <c r="X1475" s="202"/>
      <c r="Y1475" s="202"/>
      <c r="Z1475" s="202"/>
      <c r="AA1475" s="202"/>
      <c r="AB1475" s="202"/>
      <c r="AC1475" s="202"/>
      <c r="AD1475" s="202"/>
      <c r="AE1475" s="202"/>
      <c r="AF1475" s="202"/>
      <c r="AG1475" s="202"/>
      <c r="AH1475" s="202"/>
      <c r="AI1475" s="202"/>
      <c r="AJ1475" s="202"/>
      <c r="AK1475" s="202"/>
      <c r="AL1475" s="202"/>
      <c r="AM1475" s="202"/>
      <c r="AN1475" s="202"/>
      <c r="AO1475" s="202"/>
      <c r="AP1475" s="202"/>
      <c r="AQ1475" s="202"/>
      <c r="AR1475" s="202"/>
      <c r="AS1475" s="202"/>
      <c r="AT1475" s="202"/>
      <c r="AU1475" s="202"/>
      <c r="AV1475" s="202"/>
      <c r="AW1475" s="202"/>
      <c r="AX1475" s="202"/>
      <c r="AY1475" s="202"/>
      <c r="AZ1475" s="202"/>
      <c r="BA1475" s="202"/>
      <c r="BB1475" s="202"/>
      <c r="BC1475" s="202"/>
    </row>
    <row r="1476" spans="18:55" ht="14.25" customHeight="1">
      <c r="R1476" s="202"/>
      <c r="S1476" s="202"/>
      <c r="T1476" s="202"/>
      <c r="U1476" s="202"/>
      <c r="V1476" s="202"/>
      <c r="W1476" s="202"/>
      <c r="X1476" s="202"/>
      <c r="Y1476" s="202"/>
      <c r="Z1476" s="202"/>
      <c r="AA1476" s="202"/>
      <c r="AB1476" s="202"/>
      <c r="AC1476" s="202"/>
      <c r="AD1476" s="202"/>
      <c r="AE1476" s="202"/>
      <c r="AF1476" s="202"/>
      <c r="AG1476" s="202"/>
      <c r="AH1476" s="202"/>
      <c r="AI1476" s="202"/>
      <c r="AJ1476" s="202"/>
      <c r="AK1476" s="202"/>
      <c r="AL1476" s="202"/>
      <c r="AM1476" s="202"/>
      <c r="AN1476" s="202"/>
      <c r="AO1476" s="202"/>
      <c r="AP1476" s="202"/>
      <c r="AQ1476" s="202"/>
      <c r="AR1476" s="202"/>
      <c r="AS1476" s="202"/>
      <c r="AT1476" s="202"/>
      <c r="AU1476" s="202"/>
      <c r="AV1476" s="202"/>
      <c r="AW1476" s="202"/>
      <c r="AX1476" s="202"/>
      <c r="AY1476" s="202"/>
      <c r="AZ1476" s="202"/>
      <c r="BA1476" s="202"/>
      <c r="BB1476" s="202"/>
      <c r="BC1476" s="202"/>
    </row>
    <row r="1477" spans="18:55" ht="14.25" customHeight="1">
      <c r="R1477" s="202"/>
      <c r="S1477" s="202"/>
      <c r="T1477" s="202"/>
      <c r="U1477" s="202"/>
      <c r="V1477" s="202"/>
      <c r="W1477" s="202"/>
      <c r="X1477" s="202"/>
      <c r="Y1477" s="202"/>
      <c r="Z1477" s="202"/>
      <c r="AA1477" s="202"/>
      <c r="AB1477" s="202"/>
      <c r="AC1477" s="202"/>
      <c r="AD1477" s="202"/>
      <c r="AE1477" s="202"/>
      <c r="AF1477" s="202"/>
      <c r="AG1477" s="202"/>
      <c r="AH1477" s="202"/>
      <c r="AI1477" s="202"/>
      <c r="AJ1477" s="202"/>
      <c r="AK1477" s="202"/>
      <c r="AL1477" s="202"/>
      <c r="AM1477" s="202"/>
      <c r="AN1477" s="202"/>
      <c r="AO1477" s="202"/>
      <c r="AP1477" s="202"/>
      <c r="AQ1477" s="202"/>
      <c r="AR1477" s="202"/>
      <c r="AS1477" s="202"/>
      <c r="AT1477" s="202"/>
      <c r="AU1477" s="202"/>
      <c r="AV1477" s="202"/>
      <c r="AW1477" s="202"/>
      <c r="AX1477" s="202"/>
      <c r="AY1477" s="202"/>
      <c r="AZ1477" s="202"/>
      <c r="BA1477" s="202"/>
      <c r="BB1477" s="202"/>
      <c r="BC1477" s="202"/>
    </row>
    <row r="1478" spans="18:55" ht="14.25" customHeight="1">
      <c r="R1478" s="202"/>
      <c r="S1478" s="202"/>
      <c r="T1478" s="202"/>
      <c r="U1478" s="202"/>
      <c r="V1478" s="202"/>
      <c r="W1478" s="202"/>
      <c r="X1478" s="202"/>
      <c r="Y1478" s="202"/>
      <c r="Z1478" s="202"/>
      <c r="AA1478" s="202"/>
      <c r="AB1478" s="202"/>
      <c r="AC1478" s="202"/>
      <c r="AD1478" s="202"/>
      <c r="AE1478" s="202"/>
      <c r="AF1478" s="202"/>
      <c r="AG1478" s="202"/>
      <c r="AH1478" s="202"/>
      <c r="AI1478" s="202"/>
      <c r="AJ1478" s="202"/>
      <c r="AK1478" s="202"/>
      <c r="AL1478" s="202"/>
      <c r="AM1478" s="202"/>
      <c r="AN1478" s="202"/>
      <c r="AO1478" s="202"/>
      <c r="AP1478" s="202"/>
      <c r="AQ1478" s="202"/>
      <c r="AR1478" s="202"/>
      <c r="AS1478" s="202"/>
      <c r="AT1478" s="202"/>
      <c r="AU1478" s="202"/>
      <c r="AV1478" s="202"/>
      <c r="AW1478" s="202"/>
      <c r="AX1478" s="202"/>
      <c r="AY1478" s="202"/>
      <c r="AZ1478" s="202"/>
      <c r="BA1478" s="202"/>
      <c r="BB1478" s="202"/>
      <c r="BC1478" s="202"/>
    </row>
    <row r="1479" spans="18:55" ht="14.25" customHeight="1">
      <c r="R1479" s="202"/>
      <c r="S1479" s="202"/>
      <c r="T1479" s="202"/>
      <c r="U1479" s="202"/>
      <c r="V1479" s="202"/>
      <c r="W1479" s="202"/>
      <c r="X1479" s="202"/>
      <c r="Y1479" s="202"/>
      <c r="Z1479" s="202"/>
      <c r="AA1479" s="202"/>
      <c r="AB1479" s="202"/>
      <c r="AC1479" s="202"/>
      <c r="AD1479" s="202"/>
      <c r="AE1479" s="202"/>
      <c r="AF1479" s="202"/>
      <c r="AG1479" s="202"/>
      <c r="AH1479" s="202"/>
      <c r="AI1479" s="202"/>
      <c r="AJ1479" s="202"/>
      <c r="AK1479" s="202"/>
      <c r="AL1479" s="202"/>
      <c r="AM1479" s="202"/>
      <c r="AN1479" s="202"/>
      <c r="AO1479" s="202"/>
      <c r="AP1479" s="202"/>
      <c r="AQ1479" s="202"/>
      <c r="AR1479" s="202"/>
      <c r="AS1479" s="202"/>
      <c r="AT1479" s="202"/>
      <c r="AU1479" s="202"/>
      <c r="AV1479" s="202"/>
      <c r="AW1479" s="202"/>
      <c r="AX1479" s="202"/>
      <c r="AY1479" s="202"/>
      <c r="AZ1479" s="202"/>
      <c r="BA1479" s="202"/>
      <c r="BB1479" s="202"/>
      <c r="BC1479" s="202"/>
    </row>
    <row r="1480" spans="18:55" ht="14.25" customHeight="1">
      <c r="R1480" s="202"/>
      <c r="S1480" s="202"/>
      <c r="T1480" s="202"/>
      <c r="U1480" s="202"/>
      <c r="V1480" s="202"/>
      <c r="W1480" s="202"/>
      <c r="X1480" s="202"/>
      <c r="Y1480" s="202"/>
      <c r="Z1480" s="202"/>
      <c r="AA1480" s="202"/>
      <c r="AB1480" s="202"/>
      <c r="AC1480" s="202"/>
      <c r="AD1480" s="202"/>
      <c r="AE1480" s="202"/>
      <c r="AF1480" s="202"/>
      <c r="AG1480" s="202"/>
      <c r="AH1480" s="202"/>
      <c r="AI1480" s="202"/>
      <c r="AJ1480" s="202"/>
      <c r="AK1480" s="202"/>
      <c r="AL1480" s="202"/>
      <c r="AM1480" s="202"/>
      <c r="AN1480" s="202"/>
      <c r="AO1480" s="202"/>
      <c r="AP1480" s="202"/>
      <c r="AQ1480" s="202"/>
      <c r="AR1480" s="202"/>
      <c r="AS1480" s="202"/>
      <c r="AT1480" s="202"/>
      <c r="AU1480" s="202"/>
      <c r="AV1480" s="202"/>
      <c r="AW1480" s="202"/>
      <c r="AX1480" s="202"/>
      <c r="AY1480" s="202"/>
      <c r="AZ1480" s="202"/>
      <c r="BA1480" s="202"/>
      <c r="BB1480" s="202"/>
      <c r="BC1480" s="202"/>
    </row>
    <row r="1481" spans="18:55" ht="14.25" customHeight="1">
      <c r="R1481" s="202"/>
      <c r="S1481" s="202"/>
      <c r="T1481" s="202"/>
      <c r="U1481" s="202"/>
      <c r="V1481" s="202"/>
      <c r="W1481" s="202"/>
      <c r="X1481" s="202"/>
      <c r="Y1481" s="202"/>
      <c r="Z1481" s="202"/>
      <c r="AA1481" s="202"/>
      <c r="AB1481" s="202"/>
      <c r="AC1481" s="202"/>
      <c r="AD1481" s="202"/>
      <c r="AE1481" s="202"/>
      <c r="AF1481" s="202"/>
      <c r="AG1481" s="202"/>
      <c r="AH1481" s="202"/>
      <c r="AI1481" s="202"/>
      <c r="AJ1481" s="202"/>
      <c r="AK1481" s="202"/>
      <c r="AL1481" s="202"/>
      <c r="AM1481" s="202"/>
      <c r="AN1481" s="202"/>
      <c r="AO1481" s="202"/>
      <c r="AP1481" s="202"/>
      <c r="AQ1481" s="202"/>
      <c r="AR1481" s="202"/>
      <c r="AS1481" s="202"/>
      <c r="AT1481" s="202"/>
      <c r="AU1481" s="202"/>
      <c r="AV1481" s="202"/>
      <c r="AW1481" s="202"/>
      <c r="AX1481" s="202"/>
      <c r="AY1481" s="202"/>
      <c r="AZ1481" s="202"/>
      <c r="BA1481" s="202"/>
      <c r="BB1481" s="202"/>
      <c r="BC1481" s="202"/>
    </row>
    <row r="1482" spans="18:55" ht="14.25" customHeight="1">
      <c r="R1482" s="202"/>
      <c r="S1482" s="202"/>
      <c r="T1482" s="202"/>
      <c r="U1482" s="202"/>
      <c r="V1482" s="202"/>
      <c r="W1482" s="202"/>
      <c r="X1482" s="202"/>
      <c r="Y1482" s="202"/>
      <c r="Z1482" s="202"/>
      <c r="AA1482" s="202"/>
      <c r="AB1482" s="202"/>
      <c r="AC1482" s="202"/>
      <c r="AD1482" s="202"/>
      <c r="AE1482" s="202"/>
      <c r="AF1482" s="202"/>
      <c r="AG1482" s="202"/>
      <c r="AH1482" s="202"/>
      <c r="AI1482" s="202"/>
      <c r="AJ1482" s="202"/>
      <c r="AK1482" s="202"/>
      <c r="AL1482" s="202"/>
      <c r="AM1482" s="202"/>
      <c r="AN1482" s="202"/>
      <c r="AO1482" s="202"/>
      <c r="AP1482" s="202"/>
      <c r="AQ1482" s="202"/>
      <c r="AR1482" s="202"/>
      <c r="AS1482" s="202"/>
      <c r="AT1482" s="202"/>
      <c r="AU1482" s="202"/>
      <c r="AV1482" s="202"/>
      <c r="AW1482" s="202"/>
      <c r="AX1482" s="202"/>
      <c r="AY1482" s="202"/>
      <c r="AZ1482" s="202"/>
      <c r="BA1482" s="202"/>
      <c r="BB1482" s="202"/>
      <c r="BC1482" s="202"/>
    </row>
    <row r="1483" spans="18:55" ht="14.25" customHeight="1">
      <c r="R1483" s="202"/>
      <c r="S1483" s="202"/>
      <c r="T1483" s="202"/>
      <c r="U1483" s="202"/>
      <c r="V1483" s="202"/>
      <c r="W1483" s="202"/>
      <c r="X1483" s="202"/>
      <c r="Y1483" s="202"/>
      <c r="Z1483" s="202"/>
      <c r="AA1483" s="202"/>
      <c r="AB1483" s="202"/>
      <c r="AC1483" s="202"/>
      <c r="AD1483" s="202"/>
      <c r="AE1483" s="202"/>
      <c r="AF1483" s="202"/>
      <c r="AG1483" s="202"/>
      <c r="AH1483" s="202"/>
      <c r="AI1483" s="202"/>
      <c r="AJ1483" s="202"/>
      <c r="AK1483" s="202"/>
      <c r="AL1483" s="202"/>
      <c r="AM1483" s="202"/>
      <c r="AN1483" s="202"/>
      <c r="AO1483" s="202"/>
      <c r="AP1483" s="202"/>
      <c r="AQ1483" s="202"/>
      <c r="AR1483" s="202"/>
      <c r="AS1483" s="202"/>
      <c r="AT1483" s="202"/>
      <c r="AU1483" s="202"/>
      <c r="AV1483" s="202"/>
      <c r="AW1483" s="202"/>
      <c r="AX1483" s="202"/>
      <c r="AY1483" s="202"/>
      <c r="AZ1483" s="202"/>
      <c r="BA1483" s="202"/>
      <c r="BB1483" s="202"/>
      <c r="BC1483" s="202"/>
    </row>
    <row r="1484" spans="18:55" ht="14.25" customHeight="1">
      <c r="R1484" s="202"/>
      <c r="S1484" s="202"/>
      <c r="T1484" s="202"/>
      <c r="U1484" s="202"/>
      <c r="V1484" s="202"/>
      <c r="W1484" s="202"/>
      <c r="X1484" s="202"/>
      <c r="Y1484" s="202"/>
      <c r="Z1484" s="202"/>
      <c r="AA1484" s="202"/>
      <c r="AB1484" s="202"/>
      <c r="AC1484" s="202"/>
      <c r="AD1484" s="202"/>
      <c r="AE1484" s="202"/>
      <c r="AF1484" s="202"/>
      <c r="AG1484" s="202"/>
      <c r="AH1484" s="202"/>
      <c r="AI1484" s="202"/>
      <c r="AJ1484" s="202"/>
      <c r="AK1484" s="202"/>
      <c r="AL1484" s="202"/>
      <c r="AM1484" s="202"/>
      <c r="AN1484" s="202"/>
      <c r="AO1484" s="202"/>
      <c r="AP1484" s="202"/>
      <c r="AQ1484" s="202"/>
      <c r="AR1484" s="202"/>
      <c r="AS1484" s="202"/>
      <c r="AT1484" s="202"/>
      <c r="AU1484" s="202"/>
      <c r="AV1484" s="202"/>
      <c r="AW1484" s="202"/>
      <c r="AX1484" s="202"/>
      <c r="AY1484" s="202"/>
      <c r="AZ1484" s="202"/>
      <c r="BA1484" s="202"/>
      <c r="BB1484" s="202"/>
      <c r="BC1484" s="202"/>
    </row>
    <row r="1485" spans="18:55" ht="14.25" customHeight="1">
      <c r="R1485" s="202"/>
      <c r="S1485" s="202"/>
      <c r="T1485" s="202"/>
      <c r="U1485" s="202"/>
      <c r="V1485" s="202"/>
      <c r="W1485" s="202"/>
      <c r="X1485" s="202"/>
      <c r="Y1485" s="202"/>
      <c r="Z1485" s="202"/>
      <c r="AA1485" s="202"/>
      <c r="AB1485" s="202"/>
      <c r="AC1485" s="202"/>
      <c r="AD1485" s="202"/>
      <c r="AE1485" s="202"/>
      <c r="AF1485" s="202"/>
      <c r="AG1485" s="202"/>
      <c r="AH1485" s="202"/>
      <c r="AI1485" s="202"/>
      <c r="AJ1485" s="202"/>
      <c r="AK1485" s="202"/>
      <c r="AL1485" s="202"/>
      <c r="AM1485" s="202"/>
      <c r="AN1485" s="202"/>
      <c r="AO1485" s="202"/>
      <c r="AP1485" s="202"/>
      <c r="AQ1485" s="202"/>
      <c r="AR1485" s="202"/>
      <c r="AS1485" s="202"/>
      <c r="AT1485" s="202"/>
      <c r="AU1485" s="202"/>
      <c r="AV1485" s="202"/>
      <c r="AW1485" s="202"/>
      <c r="AX1485" s="202"/>
      <c r="AY1485" s="202"/>
      <c r="AZ1485" s="202"/>
      <c r="BA1485" s="202"/>
      <c r="BB1485" s="202"/>
      <c r="BC1485" s="202"/>
    </row>
    <row r="1486" spans="18:55" ht="14.25" customHeight="1">
      <c r="R1486" s="202"/>
      <c r="S1486" s="202"/>
      <c r="T1486" s="202"/>
      <c r="U1486" s="202"/>
      <c r="V1486" s="202"/>
      <c r="W1486" s="202"/>
      <c r="X1486" s="202"/>
      <c r="Y1486" s="202"/>
      <c r="Z1486" s="202"/>
      <c r="AA1486" s="202"/>
      <c r="AB1486" s="202"/>
      <c r="AC1486" s="202"/>
      <c r="AD1486" s="202"/>
      <c r="AE1486" s="202"/>
      <c r="AF1486" s="202"/>
      <c r="AG1486" s="202"/>
      <c r="AH1486" s="202"/>
      <c r="AI1486" s="202"/>
      <c r="AJ1486" s="202"/>
      <c r="AK1486" s="202"/>
      <c r="AL1486" s="202"/>
      <c r="AM1486" s="202"/>
      <c r="AN1486" s="202"/>
      <c r="AO1486" s="202"/>
      <c r="AP1486" s="202"/>
      <c r="AQ1486" s="202"/>
      <c r="AR1486" s="202"/>
      <c r="AS1486" s="202"/>
      <c r="AT1486" s="202"/>
      <c r="AU1486" s="202"/>
      <c r="AV1486" s="202"/>
      <c r="AW1486" s="202"/>
      <c r="AX1486" s="202"/>
      <c r="AY1486" s="202"/>
      <c r="AZ1486" s="202"/>
      <c r="BA1486" s="202"/>
      <c r="BB1486" s="202"/>
      <c r="BC1486" s="202"/>
    </row>
    <row r="1487" spans="18:55" ht="14.25" customHeight="1">
      <c r="R1487" s="202"/>
      <c r="S1487" s="202"/>
      <c r="T1487" s="202"/>
      <c r="U1487" s="202"/>
      <c r="V1487" s="202"/>
      <c r="W1487" s="202"/>
      <c r="X1487" s="202"/>
      <c r="Y1487" s="202"/>
      <c r="Z1487" s="202"/>
      <c r="AA1487" s="202"/>
      <c r="AB1487" s="202"/>
      <c r="AC1487" s="202"/>
      <c r="AD1487" s="202"/>
      <c r="AE1487" s="202"/>
      <c r="AF1487" s="202"/>
      <c r="AG1487" s="202"/>
      <c r="AH1487" s="202"/>
      <c r="AI1487" s="202"/>
      <c r="AJ1487" s="202"/>
      <c r="AK1487" s="202"/>
      <c r="AL1487" s="202"/>
      <c r="AM1487" s="202"/>
      <c r="AN1487" s="202"/>
      <c r="AO1487" s="202"/>
      <c r="AP1487" s="202"/>
      <c r="AQ1487" s="202"/>
      <c r="AR1487" s="202"/>
      <c r="AS1487" s="202"/>
      <c r="AT1487" s="202"/>
      <c r="AU1487" s="202"/>
      <c r="AV1487" s="202"/>
      <c r="AW1487" s="202"/>
      <c r="AX1487" s="202"/>
      <c r="AY1487" s="202"/>
      <c r="AZ1487" s="202"/>
      <c r="BA1487" s="202"/>
      <c r="BB1487" s="202"/>
      <c r="BC1487" s="202"/>
    </row>
    <row r="1488" spans="18:55" ht="14.25" customHeight="1">
      <c r="R1488" s="202"/>
      <c r="S1488" s="202"/>
      <c r="T1488" s="202"/>
      <c r="U1488" s="202"/>
      <c r="V1488" s="202"/>
      <c r="W1488" s="202"/>
      <c r="X1488" s="202"/>
      <c r="Y1488" s="202"/>
      <c r="Z1488" s="202"/>
      <c r="AA1488" s="202"/>
      <c r="AB1488" s="202"/>
      <c r="AC1488" s="202"/>
      <c r="AD1488" s="202"/>
      <c r="AE1488" s="202"/>
      <c r="AF1488" s="202"/>
      <c r="AG1488" s="202"/>
      <c r="AH1488" s="202"/>
      <c r="AI1488" s="202"/>
      <c r="AJ1488" s="202"/>
      <c r="AK1488" s="202"/>
      <c r="AL1488" s="202"/>
      <c r="AM1488" s="202"/>
      <c r="AN1488" s="202"/>
      <c r="AO1488" s="202"/>
      <c r="AP1488" s="202"/>
      <c r="AQ1488" s="202"/>
      <c r="AR1488" s="202"/>
      <c r="AS1488" s="202"/>
      <c r="AT1488" s="202"/>
      <c r="AU1488" s="202"/>
      <c r="AV1488" s="202"/>
      <c r="AW1488" s="202"/>
      <c r="AX1488" s="202"/>
      <c r="AY1488" s="202"/>
      <c r="AZ1488" s="202"/>
      <c r="BA1488" s="202"/>
      <c r="BB1488" s="202"/>
      <c r="BC1488" s="202"/>
    </row>
    <row r="1489" spans="18:55" ht="14.25" customHeight="1">
      <c r="R1489" s="202"/>
      <c r="S1489" s="202"/>
      <c r="T1489" s="202"/>
      <c r="U1489" s="202"/>
      <c r="V1489" s="202"/>
      <c r="W1489" s="202"/>
      <c r="X1489" s="202"/>
      <c r="Y1489" s="202"/>
      <c r="Z1489" s="202"/>
      <c r="AA1489" s="202"/>
      <c r="AB1489" s="202"/>
      <c r="AC1489" s="202"/>
      <c r="AD1489" s="202"/>
      <c r="AE1489" s="202"/>
      <c r="AF1489" s="202"/>
      <c r="AG1489" s="202"/>
      <c r="AH1489" s="202"/>
      <c r="AI1489" s="202"/>
      <c r="AJ1489" s="202"/>
      <c r="AK1489" s="202"/>
      <c r="AL1489" s="202"/>
      <c r="AM1489" s="202"/>
      <c r="AN1489" s="202"/>
      <c r="AO1489" s="202"/>
      <c r="AP1489" s="202"/>
      <c r="AQ1489" s="202"/>
      <c r="AR1489" s="202"/>
      <c r="AS1489" s="202"/>
      <c r="AT1489" s="202"/>
      <c r="AU1489" s="202"/>
      <c r="AV1489" s="202"/>
      <c r="AW1489" s="202"/>
      <c r="AX1489" s="202"/>
      <c r="AY1489" s="202"/>
      <c r="AZ1489" s="202"/>
      <c r="BA1489" s="202"/>
      <c r="BB1489" s="202"/>
      <c r="BC1489" s="202"/>
    </row>
    <row r="1490" spans="18:55" ht="14.25" customHeight="1">
      <c r="R1490" s="202"/>
      <c r="S1490" s="202"/>
      <c r="T1490" s="202"/>
      <c r="U1490" s="202"/>
      <c r="V1490" s="202"/>
      <c r="W1490" s="202"/>
      <c r="X1490" s="202"/>
      <c r="Y1490" s="202"/>
      <c r="Z1490" s="202"/>
      <c r="AA1490" s="202"/>
      <c r="AB1490" s="202"/>
      <c r="AC1490" s="202"/>
      <c r="AD1490" s="202"/>
      <c r="AE1490" s="202"/>
      <c r="AF1490" s="202"/>
      <c r="AG1490" s="202"/>
      <c r="AH1490" s="202"/>
      <c r="AI1490" s="202"/>
      <c r="AJ1490" s="202"/>
      <c r="AK1490" s="202"/>
      <c r="AL1490" s="202"/>
      <c r="AM1490" s="202"/>
      <c r="AN1490" s="202"/>
      <c r="AO1490" s="202"/>
      <c r="AP1490" s="202"/>
      <c r="AQ1490" s="202"/>
      <c r="AR1490" s="202"/>
      <c r="AS1490" s="202"/>
      <c r="AT1490" s="202"/>
      <c r="AU1490" s="202"/>
      <c r="AV1490" s="202"/>
      <c r="AW1490" s="202"/>
      <c r="AX1490" s="202"/>
      <c r="AY1490" s="202"/>
      <c r="AZ1490" s="202"/>
      <c r="BA1490" s="202"/>
      <c r="BB1490" s="202"/>
      <c r="BC1490" s="202"/>
    </row>
    <row r="1491" spans="18:55" ht="14.25" customHeight="1">
      <c r="R1491" s="202"/>
      <c r="S1491" s="202"/>
      <c r="T1491" s="202"/>
      <c r="U1491" s="202"/>
      <c r="V1491" s="202"/>
      <c r="W1491" s="202"/>
      <c r="X1491" s="202"/>
      <c r="Y1491" s="202"/>
      <c r="Z1491" s="202"/>
      <c r="AA1491" s="202"/>
      <c r="AB1491" s="202"/>
      <c r="AC1491" s="202"/>
      <c r="AD1491" s="202"/>
      <c r="AE1491" s="202"/>
      <c r="AF1491" s="202"/>
      <c r="AG1491" s="202"/>
      <c r="AH1491" s="202"/>
      <c r="AI1491" s="202"/>
      <c r="AJ1491" s="202"/>
      <c r="AK1491" s="202"/>
      <c r="AL1491" s="202"/>
      <c r="AM1491" s="202"/>
      <c r="AN1491" s="202"/>
      <c r="AO1491" s="202"/>
      <c r="AP1491" s="202"/>
      <c r="AQ1491" s="202"/>
      <c r="AR1491" s="202"/>
      <c r="AS1491" s="202"/>
      <c r="AT1491" s="202"/>
      <c r="AU1491" s="202"/>
      <c r="AV1491" s="202"/>
      <c r="AW1491" s="202"/>
      <c r="AX1491" s="202"/>
      <c r="AY1491" s="202"/>
      <c r="AZ1491" s="202"/>
      <c r="BA1491" s="202"/>
      <c r="BB1491" s="202"/>
      <c r="BC1491" s="202"/>
    </row>
    <row r="1492" spans="18:55" ht="14.25" customHeight="1">
      <c r="R1492" s="202"/>
      <c r="S1492" s="202"/>
      <c r="T1492" s="202"/>
      <c r="U1492" s="202"/>
      <c r="V1492" s="202"/>
      <c r="W1492" s="202"/>
      <c r="X1492" s="202"/>
      <c r="Y1492" s="202"/>
      <c r="Z1492" s="202"/>
      <c r="AA1492" s="202"/>
      <c r="AB1492" s="202"/>
      <c r="AC1492" s="202"/>
      <c r="AD1492" s="202"/>
      <c r="AE1492" s="202"/>
      <c r="AF1492" s="202"/>
      <c r="AG1492" s="202"/>
      <c r="AH1492" s="202"/>
      <c r="AI1492" s="202"/>
      <c r="AJ1492" s="202"/>
      <c r="AK1492" s="202"/>
      <c r="AL1492" s="202"/>
      <c r="AM1492" s="202"/>
      <c r="AN1492" s="202"/>
      <c r="AO1492" s="202"/>
      <c r="AP1492" s="202"/>
      <c r="AQ1492" s="202"/>
      <c r="AR1492" s="202"/>
      <c r="AS1492" s="202"/>
      <c r="AT1492" s="202"/>
      <c r="AU1492" s="202"/>
      <c r="AV1492" s="202"/>
      <c r="AW1492" s="202"/>
      <c r="AX1492" s="202"/>
      <c r="AY1492" s="202"/>
      <c r="AZ1492" s="202"/>
      <c r="BA1492" s="202"/>
      <c r="BB1492" s="202"/>
      <c r="BC1492" s="202"/>
    </row>
    <row r="1493" spans="18:55" ht="14.25" customHeight="1">
      <c r="R1493" s="202"/>
      <c r="S1493" s="202"/>
      <c r="T1493" s="202"/>
      <c r="U1493" s="202"/>
      <c r="V1493" s="202"/>
      <c r="W1493" s="202"/>
      <c r="X1493" s="202"/>
      <c r="Y1493" s="202"/>
      <c r="Z1493" s="202"/>
      <c r="AA1493" s="202"/>
      <c r="AB1493" s="202"/>
      <c r="AC1493" s="202"/>
      <c r="AD1493" s="202"/>
      <c r="AE1493" s="202"/>
      <c r="AF1493" s="202"/>
      <c r="AG1493" s="202"/>
      <c r="AH1493" s="202"/>
      <c r="AI1493" s="202"/>
      <c r="AJ1493" s="202"/>
      <c r="AK1493" s="202"/>
      <c r="AL1493" s="202"/>
      <c r="AM1493" s="202"/>
      <c r="AN1493" s="202"/>
      <c r="AO1493" s="202"/>
      <c r="AP1493" s="202"/>
      <c r="AQ1493" s="202"/>
      <c r="AR1493" s="202"/>
      <c r="AS1493" s="202"/>
      <c r="AT1493" s="202"/>
      <c r="AU1493" s="202"/>
      <c r="AV1493" s="202"/>
      <c r="AW1493" s="202"/>
      <c r="AX1493" s="202"/>
      <c r="AY1493" s="202"/>
      <c r="AZ1493" s="202"/>
      <c r="BA1493" s="202"/>
      <c r="BB1493" s="202"/>
      <c r="BC1493" s="202"/>
    </row>
    <row r="1494" spans="18:55" ht="14.25" customHeight="1">
      <c r="R1494" s="202"/>
      <c r="S1494" s="202"/>
      <c r="T1494" s="202"/>
      <c r="U1494" s="202"/>
      <c r="V1494" s="202"/>
      <c r="W1494" s="202"/>
      <c r="X1494" s="202"/>
      <c r="Y1494" s="202"/>
      <c r="Z1494" s="202"/>
      <c r="AA1494" s="202"/>
      <c r="AB1494" s="202"/>
      <c r="AC1494" s="202"/>
      <c r="AD1494" s="202"/>
      <c r="AE1494" s="202"/>
      <c r="AF1494" s="202"/>
      <c r="AG1494" s="202"/>
      <c r="AH1494" s="202"/>
      <c r="AI1494" s="202"/>
      <c r="AJ1494" s="202"/>
      <c r="AK1494" s="202"/>
      <c r="AL1494" s="202"/>
      <c r="AM1494" s="202"/>
      <c r="AN1494" s="202"/>
      <c r="AO1494" s="202"/>
      <c r="AP1494" s="202"/>
      <c r="AQ1494" s="202"/>
      <c r="AR1494" s="202"/>
      <c r="AS1494" s="202"/>
      <c r="AT1494" s="202"/>
      <c r="AU1494" s="202"/>
      <c r="AV1494" s="202"/>
      <c r="AW1494" s="202"/>
      <c r="AX1494" s="202"/>
      <c r="AY1494" s="202"/>
      <c r="AZ1494" s="202"/>
      <c r="BA1494" s="202"/>
      <c r="BB1494" s="202"/>
      <c r="BC1494" s="202"/>
    </row>
    <row r="1495" spans="18:55" ht="14.25" customHeight="1">
      <c r="R1495" s="202"/>
      <c r="S1495" s="202"/>
      <c r="T1495" s="202"/>
      <c r="U1495" s="202"/>
      <c r="V1495" s="202"/>
      <c r="W1495" s="202"/>
      <c r="X1495" s="202"/>
      <c r="Y1495" s="202"/>
      <c r="Z1495" s="202"/>
      <c r="AA1495" s="202"/>
      <c r="AB1495" s="202"/>
      <c r="AC1495" s="202"/>
      <c r="AD1495" s="202"/>
      <c r="AE1495" s="202"/>
      <c r="AF1495" s="202"/>
      <c r="AG1495" s="202"/>
      <c r="AH1495" s="202"/>
      <c r="AI1495" s="202"/>
      <c r="AJ1495" s="202"/>
      <c r="AK1495" s="202"/>
      <c r="AL1495" s="202"/>
      <c r="AM1495" s="202"/>
      <c r="AN1495" s="202"/>
      <c r="AO1495" s="202"/>
      <c r="AP1495" s="202"/>
      <c r="AQ1495" s="202"/>
      <c r="AR1495" s="202"/>
      <c r="AS1495" s="202"/>
      <c r="AT1495" s="202"/>
      <c r="AU1495" s="202"/>
      <c r="AV1495" s="202"/>
      <c r="AW1495" s="202"/>
      <c r="AX1495" s="202"/>
      <c r="AY1495" s="202"/>
      <c r="AZ1495" s="202"/>
      <c r="BA1495" s="202"/>
      <c r="BB1495" s="202"/>
      <c r="BC1495" s="202"/>
    </row>
    <row r="1496" spans="18:55" ht="14.25" customHeight="1">
      <c r="R1496" s="202"/>
      <c r="S1496" s="202"/>
      <c r="T1496" s="202"/>
      <c r="U1496" s="202"/>
      <c r="V1496" s="202"/>
      <c r="W1496" s="202"/>
      <c r="X1496" s="202"/>
      <c r="Y1496" s="202"/>
      <c r="Z1496" s="202"/>
      <c r="AA1496" s="202"/>
      <c r="AB1496" s="202"/>
      <c r="AC1496" s="202"/>
      <c r="AD1496" s="202"/>
      <c r="AE1496" s="202"/>
      <c r="AF1496" s="202"/>
      <c r="AG1496" s="202"/>
      <c r="AH1496" s="202"/>
      <c r="AI1496" s="202"/>
      <c r="AJ1496" s="202"/>
      <c r="AK1496" s="202"/>
      <c r="AL1496" s="202"/>
      <c r="AM1496" s="202"/>
      <c r="AN1496" s="202"/>
      <c r="AO1496" s="202"/>
      <c r="AP1496" s="202"/>
      <c r="AQ1496" s="202"/>
      <c r="AR1496" s="202"/>
      <c r="AS1496" s="202"/>
      <c r="AT1496" s="202"/>
      <c r="AU1496" s="202"/>
      <c r="AV1496" s="202"/>
      <c r="AW1496" s="202"/>
      <c r="AX1496" s="202"/>
      <c r="AY1496" s="202"/>
      <c r="AZ1496" s="202"/>
      <c r="BA1496" s="202"/>
      <c r="BB1496" s="202"/>
      <c r="BC1496" s="202"/>
    </row>
    <row r="1497" spans="18:55" ht="14.25" customHeight="1">
      <c r="R1497" s="202"/>
      <c r="S1497" s="202"/>
      <c r="T1497" s="202"/>
      <c r="U1497" s="202"/>
      <c r="V1497" s="202"/>
      <c r="W1497" s="202"/>
      <c r="X1497" s="202"/>
      <c r="Y1497" s="202"/>
      <c r="Z1497" s="202"/>
      <c r="AA1497" s="202"/>
      <c r="AB1497" s="202"/>
      <c r="AC1497" s="202"/>
      <c r="AD1497" s="202"/>
      <c r="AE1497" s="202"/>
      <c r="AF1497" s="202"/>
      <c r="AG1497" s="202"/>
      <c r="AH1497" s="202"/>
      <c r="AI1497" s="202"/>
      <c r="AJ1497" s="202"/>
      <c r="AK1497" s="202"/>
      <c r="AL1497" s="202"/>
      <c r="AM1497" s="202"/>
      <c r="AN1497" s="202"/>
      <c r="AO1497" s="202"/>
      <c r="AP1497" s="202"/>
      <c r="AQ1497" s="202"/>
      <c r="AR1497" s="202"/>
      <c r="AS1497" s="202"/>
      <c r="AT1497" s="202"/>
      <c r="AU1497" s="202"/>
      <c r="AV1497" s="202"/>
      <c r="AW1497" s="202"/>
      <c r="AX1497" s="202"/>
      <c r="AY1497" s="202"/>
      <c r="AZ1497" s="202"/>
      <c r="BA1497" s="202"/>
      <c r="BB1497" s="202"/>
      <c r="BC1497" s="202"/>
    </row>
    <row r="1498" spans="18:55" ht="14.25" customHeight="1">
      <c r="R1498" s="202"/>
      <c r="S1498" s="202"/>
      <c r="T1498" s="202"/>
      <c r="U1498" s="202"/>
      <c r="V1498" s="202"/>
      <c r="W1498" s="202"/>
      <c r="X1498" s="202"/>
      <c r="Y1498" s="202"/>
      <c r="Z1498" s="202"/>
      <c r="AA1498" s="202"/>
      <c r="AB1498" s="202"/>
      <c r="AC1498" s="202"/>
      <c r="AD1498" s="202"/>
      <c r="AE1498" s="202"/>
      <c r="AF1498" s="202"/>
      <c r="AG1498" s="202"/>
      <c r="AH1498" s="202"/>
      <c r="AI1498" s="202"/>
      <c r="AJ1498" s="202"/>
      <c r="AK1498" s="202"/>
      <c r="AL1498" s="202"/>
      <c r="AM1498" s="202"/>
      <c r="AN1498" s="202"/>
      <c r="AO1498" s="202"/>
      <c r="AP1498" s="202"/>
      <c r="AQ1498" s="202"/>
      <c r="AR1498" s="202"/>
      <c r="AS1498" s="202"/>
      <c r="AT1498" s="202"/>
      <c r="AU1498" s="202"/>
      <c r="AV1498" s="202"/>
      <c r="AW1498" s="202"/>
      <c r="AX1498" s="202"/>
      <c r="AY1498" s="202"/>
      <c r="AZ1498" s="202"/>
      <c r="BA1498" s="202"/>
      <c r="BB1498" s="202"/>
      <c r="BC1498" s="202"/>
    </row>
    <row r="1499" spans="18:55" ht="14.25" customHeight="1">
      <c r="R1499" s="202"/>
      <c r="S1499" s="202"/>
      <c r="T1499" s="202"/>
      <c r="U1499" s="202"/>
      <c r="V1499" s="202"/>
      <c r="W1499" s="202"/>
      <c r="X1499" s="202"/>
      <c r="Y1499" s="202"/>
      <c r="Z1499" s="202"/>
      <c r="AA1499" s="202"/>
      <c r="AB1499" s="202"/>
      <c r="AC1499" s="202"/>
      <c r="AD1499" s="202"/>
      <c r="AE1499" s="202"/>
      <c r="AF1499" s="202"/>
      <c r="AG1499" s="202"/>
      <c r="AH1499" s="202"/>
      <c r="AI1499" s="202"/>
      <c r="AJ1499" s="202"/>
      <c r="AK1499" s="202"/>
      <c r="AL1499" s="202"/>
      <c r="AM1499" s="202"/>
      <c r="AN1499" s="202"/>
      <c r="AO1499" s="202"/>
      <c r="AP1499" s="202"/>
      <c r="AQ1499" s="202"/>
      <c r="AR1499" s="202"/>
      <c r="AS1499" s="202"/>
      <c r="AT1499" s="202"/>
      <c r="AU1499" s="202"/>
      <c r="AV1499" s="202"/>
      <c r="AW1499" s="202"/>
      <c r="AX1499" s="202"/>
      <c r="AY1499" s="202"/>
      <c r="AZ1499" s="202"/>
      <c r="BA1499" s="202"/>
      <c r="BB1499" s="202"/>
      <c r="BC1499" s="202"/>
    </row>
    <row r="1500" spans="18:55" ht="14.25" customHeight="1">
      <c r="R1500" s="202"/>
      <c r="S1500" s="202"/>
      <c r="T1500" s="202"/>
      <c r="U1500" s="202"/>
      <c r="V1500" s="202"/>
      <c r="W1500" s="202"/>
      <c r="X1500" s="202"/>
      <c r="Y1500" s="202"/>
      <c r="Z1500" s="202"/>
      <c r="AA1500" s="202"/>
      <c r="AB1500" s="202"/>
      <c r="AC1500" s="202"/>
      <c r="AD1500" s="202"/>
      <c r="AE1500" s="202"/>
      <c r="AF1500" s="202"/>
      <c r="AG1500" s="202"/>
      <c r="AH1500" s="202"/>
      <c r="AI1500" s="202"/>
      <c r="AJ1500" s="202"/>
      <c r="AK1500" s="202"/>
      <c r="AL1500" s="202"/>
      <c r="AM1500" s="202"/>
      <c r="AN1500" s="202"/>
      <c r="AO1500" s="202"/>
      <c r="AP1500" s="202"/>
      <c r="AQ1500" s="202"/>
      <c r="AR1500" s="202"/>
      <c r="AS1500" s="202"/>
      <c r="AT1500" s="202"/>
      <c r="AU1500" s="202"/>
      <c r="AV1500" s="202"/>
      <c r="AW1500" s="202"/>
      <c r="AX1500" s="202"/>
      <c r="AY1500" s="202"/>
      <c r="AZ1500" s="202"/>
      <c r="BA1500" s="202"/>
      <c r="BB1500" s="202"/>
      <c r="BC1500" s="202"/>
    </row>
    <row r="1501" spans="18:55" ht="14.25" customHeight="1">
      <c r="R1501" s="202"/>
      <c r="S1501" s="202"/>
      <c r="T1501" s="202"/>
      <c r="U1501" s="202"/>
      <c r="V1501" s="202"/>
      <c r="W1501" s="202"/>
      <c r="X1501" s="202"/>
      <c r="Y1501" s="202"/>
      <c r="Z1501" s="202"/>
      <c r="AA1501" s="202"/>
      <c r="AB1501" s="202"/>
      <c r="AC1501" s="202"/>
      <c r="AD1501" s="202"/>
      <c r="AE1501" s="202"/>
      <c r="AF1501" s="202"/>
      <c r="AG1501" s="202"/>
      <c r="AH1501" s="202"/>
      <c r="AI1501" s="202"/>
      <c r="AJ1501" s="202"/>
      <c r="AK1501" s="202"/>
      <c r="AL1501" s="202"/>
      <c r="AM1501" s="202"/>
      <c r="AN1501" s="202"/>
      <c r="AO1501" s="202"/>
      <c r="AP1501" s="202"/>
      <c r="AQ1501" s="202"/>
      <c r="AR1501" s="202"/>
      <c r="AS1501" s="202"/>
      <c r="AT1501" s="202"/>
      <c r="AU1501" s="202"/>
      <c r="AV1501" s="202"/>
      <c r="AW1501" s="202"/>
      <c r="AX1501" s="202"/>
      <c r="AY1501" s="202"/>
      <c r="AZ1501" s="202"/>
      <c r="BA1501" s="202"/>
      <c r="BB1501" s="202"/>
      <c r="BC1501" s="202"/>
    </row>
    <row r="1502" spans="18:55" ht="14.25" customHeight="1">
      <c r="R1502" s="202"/>
      <c r="S1502" s="202"/>
      <c r="T1502" s="202"/>
      <c r="U1502" s="202"/>
      <c r="V1502" s="202"/>
      <c r="W1502" s="202"/>
      <c r="X1502" s="202"/>
      <c r="Y1502" s="202"/>
      <c r="Z1502" s="202"/>
      <c r="AA1502" s="202"/>
      <c r="AB1502" s="202"/>
      <c r="AC1502" s="202"/>
      <c r="AD1502" s="202"/>
      <c r="AE1502" s="202"/>
      <c r="AF1502" s="202"/>
      <c r="AG1502" s="202"/>
      <c r="AH1502" s="202"/>
      <c r="AI1502" s="202"/>
      <c r="AJ1502" s="202"/>
      <c r="AK1502" s="202"/>
      <c r="AL1502" s="202"/>
      <c r="AM1502" s="202"/>
      <c r="AN1502" s="202"/>
      <c r="AO1502" s="202"/>
      <c r="AP1502" s="202"/>
      <c r="AQ1502" s="202"/>
      <c r="AR1502" s="202"/>
      <c r="AS1502" s="202"/>
      <c r="AT1502" s="202"/>
      <c r="AU1502" s="202"/>
      <c r="AV1502" s="202"/>
      <c r="AW1502" s="202"/>
      <c r="AX1502" s="202"/>
      <c r="AY1502" s="202"/>
      <c r="AZ1502" s="202"/>
      <c r="BA1502" s="202"/>
      <c r="BB1502" s="202"/>
      <c r="BC1502" s="202"/>
    </row>
    <row r="1503" spans="18:55" ht="14.25" customHeight="1">
      <c r="R1503" s="202"/>
      <c r="S1503" s="202"/>
      <c r="T1503" s="202"/>
      <c r="U1503" s="202"/>
      <c r="V1503" s="202"/>
      <c r="W1503" s="202"/>
      <c r="X1503" s="202"/>
      <c r="Y1503" s="202"/>
      <c r="Z1503" s="202"/>
      <c r="AA1503" s="202"/>
      <c r="AB1503" s="202"/>
      <c r="AC1503" s="202"/>
      <c r="AD1503" s="202"/>
      <c r="AE1503" s="202"/>
      <c r="AF1503" s="202"/>
      <c r="AG1503" s="202"/>
      <c r="AH1503" s="202"/>
      <c r="AI1503" s="202"/>
      <c r="AJ1503" s="202"/>
      <c r="AK1503" s="202"/>
      <c r="AL1503" s="202"/>
      <c r="AM1503" s="202"/>
      <c r="AN1503" s="202"/>
      <c r="AO1503" s="202"/>
      <c r="AP1503" s="202"/>
      <c r="AQ1503" s="202"/>
      <c r="AR1503" s="202"/>
      <c r="AS1503" s="202"/>
      <c r="AT1503" s="202"/>
      <c r="AU1503" s="202"/>
      <c r="AV1503" s="202"/>
      <c r="AW1503" s="202"/>
      <c r="AX1503" s="202"/>
      <c r="AY1503" s="202"/>
      <c r="AZ1503" s="202"/>
      <c r="BA1503" s="202"/>
      <c r="BB1503" s="202"/>
      <c r="BC1503" s="202"/>
    </row>
    <row r="1504" spans="18:55" ht="14.25" customHeight="1">
      <c r="R1504" s="202"/>
      <c r="S1504" s="202"/>
      <c r="T1504" s="202"/>
      <c r="U1504" s="202"/>
      <c r="V1504" s="202"/>
      <c r="W1504" s="202"/>
      <c r="X1504" s="202"/>
      <c r="Y1504" s="202"/>
      <c r="Z1504" s="202"/>
      <c r="AA1504" s="202"/>
      <c r="AB1504" s="202"/>
      <c r="AC1504" s="202"/>
      <c r="AD1504" s="202"/>
      <c r="AE1504" s="202"/>
      <c r="AF1504" s="202"/>
      <c r="AG1504" s="202"/>
      <c r="AH1504" s="202"/>
      <c r="AI1504" s="202"/>
      <c r="AJ1504" s="202"/>
      <c r="AK1504" s="202"/>
      <c r="AL1504" s="202"/>
      <c r="AM1504" s="202"/>
      <c r="AN1504" s="202"/>
      <c r="AO1504" s="202"/>
      <c r="AP1504" s="202"/>
      <c r="AQ1504" s="202"/>
      <c r="AR1504" s="202"/>
      <c r="AS1504" s="202"/>
      <c r="AT1504" s="202"/>
      <c r="AU1504" s="202"/>
      <c r="AV1504" s="202"/>
      <c r="AW1504" s="202"/>
      <c r="AX1504" s="202"/>
      <c r="AY1504" s="202"/>
      <c r="AZ1504" s="202"/>
      <c r="BA1504" s="202"/>
      <c r="BB1504" s="202"/>
      <c r="BC1504" s="202"/>
    </row>
    <row r="1505" spans="18:55" ht="14.25" customHeight="1">
      <c r="R1505" s="202"/>
      <c r="S1505" s="202"/>
      <c r="T1505" s="202"/>
      <c r="U1505" s="202"/>
      <c r="V1505" s="202"/>
      <c r="W1505" s="202"/>
      <c r="X1505" s="202"/>
      <c r="Y1505" s="202"/>
      <c r="Z1505" s="202"/>
      <c r="AA1505" s="202"/>
      <c r="AB1505" s="202"/>
      <c r="AC1505" s="202"/>
      <c r="AD1505" s="202"/>
      <c r="AE1505" s="202"/>
      <c r="AF1505" s="202"/>
      <c r="AG1505" s="202"/>
      <c r="AH1505" s="202"/>
      <c r="AI1505" s="202"/>
      <c r="AJ1505" s="202"/>
      <c r="AK1505" s="202"/>
      <c r="AL1505" s="202"/>
      <c r="AM1505" s="202"/>
      <c r="AN1505" s="202"/>
      <c r="AO1505" s="202"/>
      <c r="AP1505" s="202"/>
      <c r="AQ1505" s="202"/>
      <c r="AR1505" s="202"/>
      <c r="AS1505" s="202"/>
      <c r="AT1505" s="202"/>
      <c r="AU1505" s="202"/>
      <c r="AV1505" s="202"/>
      <c r="AW1505" s="202"/>
      <c r="AX1505" s="202"/>
      <c r="AY1505" s="202"/>
      <c r="AZ1505" s="202"/>
      <c r="BA1505" s="202"/>
      <c r="BB1505" s="202"/>
      <c r="BC1505" s="202"/>
    </row>
    <row r="1506" spans="18:55" ht="14.25" customHeight="1">
      <c r="R1506" s="202"/>
      <c r="S1506" s="202"/>
      <c r="T1506" s="202"/>
      <c r="U1506" s="202"/>
      <c r="V1506" s="202"/>
      <c r="W1506" s="202"/>
      <c r="X1506" s="202"/>
      <c r="Y1506" s="202"/>
      <c r="Z1506" s="202"/>
      <c r="AA1506" s="202"/>
      <c r="AB1506" s="202"/>
      <c r="AC1506" s="202"/>
      <c r="AD1506" s="202"/>
      <c r="AE1506" s="202"/>
      <c r="AF1506" s="202"/>
      <c r="AG1506" s="202"/>
      <c r="AH1506" s="202"/>
      <c r="AI1506" s="202"/>
      <c r="AJ1506" s="202"/>
      <c r="AK1506" s="202"/>
      <c r="AL1506" s="202"/>
      <c r="AM1506" s="202"/>
      <c r="AN1506" s="202"/>
      <c r="AO1506" s="202"/>
      <c r="AP1506" s="202"/>
      <c r="AQ1506" s="202"/>
      <c r="AR1506" s="202"/>
      <c r="AS1506" s="202"/>
      <c r="AT1506" s="202"/>
      <c r="AU1506" s="202"/>
      <c r="AV1506" s="202"/>
      <c r="AW1506" s="202"/>
      <c r="AX1506" s="202"/>
      <c r="AY1506" s="202"/>
      <c r="AZ1506" s="202"/>
      <c r="BA1506" s="202"/>
      <c r="BB1506" s="202"/>
      <c r="BC1506" s="202"/>
    </row>
    <row r="1507" spans="18:55" ht="14.25" customHeight="1">
      <c r="R1507" s="202"/>
      <c r="S1507" s="202"/>
      <c r="T1507" s="202"/>
      <c r="U1507" s="202"/>
      <c r="V1507" s="202"/>
      <c r="W1507" s="202"/>
      <c r="X1507" s="202"/>
      <c r="Y1507" s="202"/>
      <c r="Z1507" s="202"/>
      <c r="AA1507" s="202"/>
      <c r="AB1507" s="202"/>
      <c r="AC1507" s="202"/>
      <c r="AD1507" s="202"/>
      <c r="AE1507" s="202"/>
      <c r="AF1507" s="202"/>
      <c r="AG1507" s="202"/>
      <c r="AH1507" s="202"/>
      <c r="AI1507" s="202"/>
      <c r="AJ1507" s="202"/>
      <c r="AK1507" s="202"/>
      <c r="AL1507" s="202"/>
      <c r="AM1507" s="202"/>
      <c r="AN1507" s="202"/>
      <c r="AO1507" s="202"/>
      <c r="AP1507" s="202"/>
      <c r="AQ1507" s="202"/>
      <c r="AR1507" s="202"/>
      <c r="AS1507" s="202"/>
      <c r="AT1507" s="202"/>
      <c r="AU1507" s="202"/>
      <c r="AV1507" s="202"/>
      <c r="AW1507" s="202"/>
      <c r="AX1507" s="202"/>
      <c r="AY1507" s="202"/>
      <c r="AZ1507" s="202"/>
      <c r="BA1507" s="202"/>
      <c r="BB1507" s="202"/>
      <c r="BC1507" s="202"/>
    </row>
    <row r="1508" spans="18:55" ht="14.25" customHeight="1">
      <c r="R1508" s="202"/>
      <c r="S1508" s="202"/>
      <c r="T1508" s="202"/>
      <c r="U1508" s="202"/>
      <c r="V1508" s="202"/>
      <c r="W1508" s="202"/>
      <c r="X1508" s="202"/>
      <c r="Y1508" s="202"/>
      <c r="Z1508" s="202"/>
      <c r="AA1508" s="202"/>
      <c r="AB1508" s="202"/>
      <c r="AC1508" s="202"/>
      <c r="AD1508" s="202"/>
      <c r="AE1508" s="202"/>
      <c r="AF1508" s="202"/>
      <c r="AG1508" s="202"/>
      <c r="AH1508" s="202"/>
      <c r="AI1508" s="202"/>
      <c r="AJ1508" s="202"/>
      <c r="AK1508" s="202"/>
      <c r="AL1508" s="202"/>
      <c r="AM1508" s="202"/>
      <c r="AN1508" s="202"/>
      <c r="AO1508" s="202"/>
      <c r="AP1508" s="202"/>
      <c r="AQ1508" s="202"/>
      <c r="AR1508" s="202"/>
      <c r="AS1508" s="202"/>
      <c r="AT1508" s="202"/>
      <c r="AU1508" s="202"/>
      <c r="AV1508" s="202"/>
      <c r="AW1508" s="202"/>
      <c r="AX1508" s="202"/>
      <c r="AY1508" s="202"/>
      <c r="AZ1508" s="202"/>
      <c r="BA1508" s="202"/>
      <c r="BB1508" s="202"/>
      <c r="BC1508" s="202"/>
    </row>
    <row r="1509" spans="18:55" ht="14.25" customHeight="1">
      <c r="R1509" s="202"/>
      <c r="S1509" s="202"/>
      <c r="T1509" s="202"/>
      <c r="U1509" s="202"/>
      <c r="V1509" s="202"/>
      <c r="W1509" s="202"/>
      <c r="X1509" s="202"/>
      <c r="Y1509" s="202"/>
      <c r="Z1509" s="202"/>
      <c r="AA1509" s="202"/>
      <c r="AB1509" s="202"/>
      <c r="AC1509" s="202"/>
      <c r="AD1509" s="202"/>
      <c r="AE1509" s="202"/>
      <c r="AF1509" s="202"/>
      <c r="AG1509" s="202"/>
      <c r="AH1509" s="202"/>
      <c r="AI1509" s="202"/>
      <c r="AJ1509" s="202"/>
      <c r="AK1509" s="202"/>
      <c r="AL1509" s="202"/>
      <c r="AM1509" s="202"/>
      <c r="AN1509" s="202"/>
      <c r="AO1509" s="202"/>
      <c r="AP1509" s="202"/>
      <c r="AQ1509" s="202"/>
      <c r="AR1509" s="202"/>
      <c r="AS1509" s="202"/>
      <c r="AT1509" s="202"/>
      <c r="AU1509" s="202"/>
      <c r="AV1509" s="202"/>
      <c r="AW1509" s="202"/>
      <c r="AX1509" s="202"/>
      <c r="AY1509" s="202"/>
      <c r="AZ1509" s="202"/>
      <c r="BA1509" s="202"/>
      <c r="BB1509" s="202"/>
      <c r="BC1509" s="202"/>
    </row>
    <row r="1510" spans="18:55" ht="14.25" customHeight="1">
      <c r="R1510" s="202"/>
      <c r="S1510" s="202"/>
      <c r="T1510" s="202"/>
      <c r="U1510" s="202"/>
      <c r="V1510" s="202"/>
      <c r="W1510" s="202"/>
      <c r="X1510" s="202"/>
      <c r="Y1510" s="202"/>
      <c r="Z1510" s="202"/>
      <c r="AA1510" s="202"/>
      <c r="AB1510" s="202"/>
      <c r="AC1510" s="202"/>
      <c r="AD1510" s="202"/>
      <c r="AE1510" s="202"/>
      <c r="AF1510" s="202"/>
      <c r="AG1510" s="202"/>
      <c r="AH1510" s="202"/>
      <c r="AI1510" s="202"/>
      <c r="AJ1510" s="202"/>
      <c r="AK1510" s="202"/>
      <c r="AL1510" s="202"/>
      <c r="AM1510" s="202"/>
      <c r="AN1510" s="202"/>
      <c r="AO1510" s="202"/>
      <c r="AP1510" s="202"/>
      <c r="AQ1510" s="202"/>
      <c r="AR1510" s="202"/>
      <c r="AS1510" s="202"/>
      <c r="AT1510" s="202"/>
      <c r="AU1510" s="202"/>
      <c r="AV1510" s="202"/>
      <c r="AW1510" s="202"/>
      <c r="AX1510" s="202"/>
      <c r="AY1510" s="202"/>
      <c r="AZ1510" s="202"/>
      <c r="BA1510" s="202"/>
      <c r="BB1510" s="202"/>
      <c r="BC1510" s="202"/>
    </row>
    <row r="1511" spans="18:55" ht="14.25" customHeight="1">
      <c r="R1511" s="202"/>
      <c r="S1511" s="202"/>
      <c r="T1511" s="202"/>
      <c r="U1511" s="202"/>
      <c r="V1511" s="202"/>
      <c r="W1511" s="202"/>
      <c r="X1511" s="202"/>
      <c r="Y1511" s="202"/>
      <c r="Z1511" s="202"/>
      <c r="AA1511" s="202"/>
      <c r="AB1511" s="202"/>
      <c r="AC1511" s="202"/>
      <c r="AD1511" s="202"/>
      <c r="AE1511" s="202"/>
      <c r="AF1511" s="202"/>
      <c r="AG1511" s="202"/>
      <c r="AH1511" s="202"/>
      <c r="AI1511" s="202"/>
      <c r="AJ1511" s="202"/>
      <c r="AK1511" s="202"/>
      <c r="AL1511" s="202"/>
      <c r="AM1511" s="202"/>
      <c r="AN1511" s="202"/>
      <c r="AO1511" s="202"/>
      <c r="AP1511" s="202"/>
      <c r="AQ1511" s="202"/>
      <c r="AR1511" s="202"/>
      <c r="AS1511" s="202"/>
      <c r="AT1511" s="202"/>
      <c r="AU1511" s="202"/>
      <c r="AV1511" s="202"/>
      <c r="AW1511" s="202"/>
      <c r="AX1511" s="202"/>
      <c r="AY1511" s="202"/>
      <c r="AZ1511" s="202"/>
      <c r="BA1511" s="202"/>
      <c r="BB1511" s="202"/>
      <c r="BC1511" s="202"/>
    </row>
    <row r="1512" spans="18:55" ht="14.25" customHeight="1">
      <c r="R1512" s="202"/>
      <c r="S1512" s="202"/>
      <c r="T1512" s="202"/>
      <c r="U1512" s="202"/>
      <c r="V1512" s="202"/>
      <c r="W1512" s="202"/>
      <c r="X1512" s="202"/>
      <c r="Y1512" s="202"/>
      <c r="Z1512" s="202"/>
      <c r="AA1512" s="202"/>
      <c r="AB1512" s="202"/>
      <c r="AC1512" s="202"/>
      <c r="AD1512" s="202"/>
      <c r="AE1512" s="202"/>
      <c r="AF1512" s="202"/>
      <c r="AG1512" s="202"/>
      <c r="AH1512" s="202"/>
      <c r="AI1512" s="202"/>
      <c r="AJ1512" s="202"/>
      <c r="AK1512" s="202"/>
      <c r="AL1512" s="202"/>
      <c r="AM1512" s="202"/>
      <c r="AN1512" s="202"/>
      <c r="AO1512" s="202"/>
      <c r="AP1512" s="202"/>
      <c r="AQ1512" s="202"/>
      <c r="AR1512" s="202"/>
      <c r="AS1512" s="202"/>
      <c r="AT1512" s="202"/>
      <c r="AU1512" s="202"/>
      <c r="AV1512" s="202"/>
      <c r="AW1512" s="202"/>
      <c r="AX1512" s="202"/>
      <c r="AY1512" s="202"/>
      <c r="AZ1512" s="202"/>
      <c r="BA1512" s="202"/>
      <c r="BB1512" s="202"/>
      <c r="BC1512" s="202"/>
    </row>
    <row r="1513" spans="18:55" ht="14.25" customHeight="1">
      <c r="R1513" s="202"/>
      <c r="S1513" s="202"/>
      <c r="T1513" s="202"/>
      <c r="U1513" s="202"/>
      <c r="V1513" s="202"/>
      <c r="W1513" s="202"/>
      <c r="X1513" s="202"/>
      <c r="Y1513" s="202"/>
      <c r="Z1513" s="202"/>
      <c r="AA1513" s="202"/>
      <c r="AB1513" s="202"/>
      <c r="AC1513" s="202"/>
      <c r="AD1513" s="202"/>
      <c r="AE1513" s="202"/>
      <c r="AF1513" s="202"/>
      <c r="AG1513" s="202"/>
      <c r="AH1513" s="202"/>
      <c r="AI1513" s="202"/>
      <c r="AJ1513" s="202"/>
      <c r="AK1513" s="202"/>
      <c r="AL1513" s="202"/>
      <c r="AM1513" s="202"/>
      <c r="AN1513" s="202"/>
      <c r="AO1513" s="202"/>
      <c r="AP1513" s="202"/>
      <c r="AQ1513" s="202"/>
      <c r="AR1513" s="202"/>
      <c r="AS1513" s="202"/>
      <c r="AT1513" s="202"/>
      <c r="AU1513" s="202"/>
      <c r="AV1513" s="202"/>
      <c r="AW1513" s="202"/>
      <c r="AX1513" s="202"/>
      <c r="AY1513" s="202"/>
      <c r="AZ1513" s="202"/>
      <c r="BA1513" s="202"/>
      <c r="BB1513" s="202"/>
      <c r="BC1513" s="202"/>
    </row>
    <row r="1514" spans="18:55" ht="14.25" customHeight="1">
      <c r="R1514" s="202"/>
      <c r="S1514" s="202"/>
      <c r="T1514" s="202"/>
      <c r="U1514" s="202"/>
      <c r="V1514" s="202"/>
      <c r="W1514" s="202"/>
      <c r="X1514" s="202"/>
      <c r="Y1514" s="202"/>
      <c r="Z1514" s="202"/>
      <c r="AA1514" s="202"/>
      <c r="AB1514" s="202"/>
      <c r="AC1514" s="202"/>
      <c r="AD1514" s="202"/>
      <c r="AE1514" s="202"/>
      <c r="AF1514" s="202"/>
      <c r="AG1514" s="202"/>
      <c r="AH1514" s="202"/>
      <c r="AI1514" s="202"/>
      <c r="AJ1514" s="202"/>
      <c r="AK1514" s="202"/>
      <c r="AL1514" s="202"/>
      <c r="AM1514" s="202"/>
      <c r="AN1514" s="202"/>
      <c r="AO1514" s="202"/>
      <c r="AP1514" s="202"/>
      <c r="AQ1514" s="202"/>
      <c r="AR1514" s="202"/>
      <c r="AS1514" s="202"/>
      <c r="AT1514" s="202"/>
      <c r="AU1514" s="202"/>
      <c r="AV1514" s="202"/>
      <c r="AW1514" s="202"/>
      <c r="AX1514" s="202"/>
      <c r="AY1514" s="202"/>
      <c r="AZ1514" s="202"/>
      <c r="BA1514" s="202"/>
      <c r="BB1514" s="202"/>
      <c r="BC1514" s="202"/>
    </row>
    <row r="1515" spans="18:55" ht="14.25" customHeight="1">
      <c r="R1515" s="202"/>
      <c r="S1515" s="202"/>
      <c r="T1515" s="202"/>
      <c r="U1515" s="202"/>
      <c r="V1515" s="202"/>
      <c r="W1515" s="202"/>
      <c r="X1515" s="202"/>
      <c r="Y1515" s="202"/>
      <c r="Z1515" s="202"/>
      <c r="AA1515" s="202"/>
      <c r="AB1515" s="202"/>
      <c r="AC1515" s="202"/>
      <c r="AD1515" s="202"/>
      <c r="AE1515" s="202"/>
      <c r="AF1515" s="202"/>
      <c r="AG1515" s="202"/>
      <c r="AH1515" s="202"/>
      <c r="AI1515" s="202"/>
      <c r="AJ1515" s="202"/>
      <c r="AK1515" s="202"/>
      <c r="AL1515" s="202"/>
      <c r="AM1515" s="202"/>
      <c r="AN1515" s="202"/>
      <c r="AO1515" s="202"/>
      <c r="AP1515" s="202"/>
      <c r="AQ1515" s="202"/>
      <c r="AR1515" s="202"/>
      <c r="AS1515" s="202"/>
      <c r="AT1515" s="202"/>
      <c r="AU1515" s="202"/>
      <c r="AV1515" s="202"/>
      <c r="AW1515" s="202"/>
      <c r="AX1515" s="202"/>
      <c r="AY1515" s="202"/>
      <c r="AZ1515" s="202"/>
      <c r="BA1515" s="202"/>
      <c r="BB1515" s="202"/>
      <c r="BC1515" s="202"/>
    </row>
    <row r="1516" spans="18:55" ht="14.25" customHeight="1">
      <c r="R1516" s="202"/>
      <c r="S1516" s="202"/>
      <c r="T1516" s="202"/>
      <c r="U1516" s="202"/>
      <c r="V1516" s="202"/>
      <c r="W1516" s="202"/>
      <c r="X1516" s="202"/>
      <c r="Y1516" s="202"/>
      <c r="Z1516" s="202"/>
      <c r="AA1516" s="202"/>
      <c r="AB1516" s="202"/>
      <c r="AC1516" s="202"/>
      <c r="AD1516" s="202"/>
      <c r="AE1516" s="202"/>
      <c r="AF1516" s="202"/>
      <c r="AG1516" s="202"/>
      <c r="AH1516" s="202"/>
      <c r="AI1516" s="202"/>
      <c r="AJ1516" s="202"/>
      <c r="AK1516" s="202"/>
      <c r="AL1516" s="202"/>
      <c r="AM1516" s="202"/>
      <c r="AN1516" s="202"/>
      <c r="AO1516" s="202"/>
      <c r="AP1516" s="202"/>
      <c r="AQ1516" s="202"/>
      <c r="AR1516" s="202"/>
      <c r="AS1516" s="202"/>
      <c r="AT1516" s="202"/>
      <c r="AU1516" s="202"/>
      <c r="AV1516" s="202"/>
      <c r="AW1516" s="202"/>
      <c r="AX1516" s="202"/>
      <c r="AY1516" s="202"/>
      <c r="AZ1516" s="202"/>
      <c r="BA1516" s="202"/>
      <c r="BB1516" s="202"/>
      <c r="BC1516" s="202"/>
    </row>
    <row r="1517" spans="18:55" ht="14.25" customHeight="1">
      <c r="R1517" s="202"/>
      <c r="S1517" s="202"/>
      <c r="T1517" s="202"/>
      <c r="U1517" s="202"/>
      <c r="V1517" s="202"/>
      <c r="W1517" s="202"/>
      <c r="X1517" s="202"/>
      <c r="Y1517" s="202"/>
      <c r="Z1517" s="202"/>
      <c r="AA1517" s="202"/>
      <c r="AB1517" s="202"/>
      <c r="AC1517" s="202"/>
      <c r="AD1517" s="202"/>
      <c r="AE1517" s="202"/>
      <c r="AF1517" s="202"/>
      <c r="AG1517" s="202"/>
      <c r="AH1517" s="202"/>
      <c r="AI1517" s="202"/>
      <c r="AJ1517" s="202"/>
      <c r="AK1517" s="202"/>
      <c r="AL1517" s="202"/>
      <c r="AM1517" s="202"/>
      <c r="AN1517" s="202"/>
      <c r="AO1517" s="202"/>
      <c r="AP1517" s="202"/>
      <c r="AQ1517" s="202"/>
      <c r="AR1517" s="202"/>
      <c r="AS1517" s="202"/>
      <c r="AT1517" s="202"/>
      <c r="AU1517" s="202"/>
      <c r="AV1517" s="202"/>
      <c r="AW1517" s="202"/>
      <c r="AX1517" s="202"/>
      <c r="AY1517" s="202"/>
      <c r="AZ1517" s="202"/>
      <c r="BA1517" s="202"/>
      <c r="BB1517" s="202"/>
      <c r="BC1517" s="202"/>
    </row>
    <row r="1518" spans="18:55" ht="14.25" customHeight="1">
      <c r="R1518" s="202"/>
      <c r="S1518" s="202"/>
      <c r="T1518" s="202"/>
      <c r="U1518" s="202"/>
      <c r="V1518" s="202"/>
      <c r="W1518" s="202"/>
      <c r="X1518" s="202"/>
      <c r="Y1518" s="202"/>
      <c r="Z1518" s="202"/>
      <c r="AA1518" s="202"/>
      <c r="AB1518" s="202"/>
      <c r="AC1518" s="202"/>
      <c r="AD1518" s="202"/>
      <c r="AE1518" s="202"/>
      <c r="AF1518" s="202"/>
      <c r="AG1518" s="202"/>
      <c r="AH1518" s="202"/>
      <c r="AI1518" s="202"/>
      <c r="AJ1518" s="202"/>
      <c r="AK1518" s="202"/>
      <c r="AL1518" s="202"/>
      <c r="AM1518" s="202"/>
      <c r="AN1518" s="202"/>
      <c r="AO1518" s="202"/>
      <c r="AP1518" s="202"/>
      <c r="AQ1518" s="202"/>
      <c r="AR1518" s="202"/>
      <c r="AS1518" s="202"/>
      <c r="AT1518" s="202"/>
      <c r="AU1518" s="202"/>
      <c r="AV1518" s="202"/>
      <c r="AW1518" s="202"/>
      <c r="AX1518" s="202"/>
      <c r="AY1518" s="202"/>
      <c r="AZ1518" s="202"/>
      <c r="BA1518" s="202"/>
      <c r="BB1518" s="202"/>
      <c r="BC1518" s="202"/>
    </row>
    <row r="1519" spans="18:55" ht="14.25" customHeight="1">
      <c r="R1519" s="202"/>
      <c r="S1519" s="202"/>
      <c r="T1519" s="202"/>
      <c r="U1519" s="202"/>
      <c r="V1519" s="202"/>
      <c r="W1519" s="202"/>
      <c r="X1519" s="202"/>
      <c r="Y1519" s="202"/>
      <c r="Z1519" s="202"/>
      <c r="AA1519" s="202"/>
      <c r="AB1519" s="202"/>
      <c r="AC1519" s="202"/>
      <c r="AD1519" s="202"/>
      <c r="AE1519" s="202"/>
      <c r="AF1519" s="202"/>
      <c r="AG1519" s="202"/>
      <c r="AH1519" s="202"/>
      <c r="AI1519" s="202"/>
      <c r="AJ1519" s="202"/>
      <c r="AK1519" s="202"/>
      <c r="AL1519" s="202"/>
      <c r="AM1519" s="202"/>
      <c r="AN1519" s="202"/>
      <c r="AO1519" s="202"/>
      <c r="AP1519" s="202"/>
      <c r="AQ1519" s="202"/>
      <c r="AR1519" s="202"/>
      <c r="AS1519" s="202"/>
      <c r="AT1519" s="202"/>
      <c r="AU1519" s="202"/>
      <c r="AV1519" s="202"/>
      <c r="AW1519" s="202"/>
      <c r="AX1519" s="202"/>
      <c r="AY1519" s="202"/>
      <c r="AZ1519" s="202"/>
      <c r="BA1519" s="202"/>
      <c r="BB1519" s="202"/>
      <c r="BC1519" s="202"/>
    </row>
    <row r="1520" spans="18:55" ht="14.25" customHeight="1">
      <c r="R1520" s="202"/>
      <c r="S1520" s="202"/>
      <c r="T1520" s="202"/>
      <c r="U1520" s="202"/>
      <c r="V1520" s="202"/>
      <c r="W1520" s="202"/>
      <c r="X1520" s="202"/>
      <c r="Y1520" s="202"/>
      <c r="Z1520" s="202"/>
      <c r="AA1520" s="202"/>
      <c r="AB1520" s="202"/>
      <c r="AC1520" s="202"/>
      <c r="AD1520" s="202"/>
      <c r="AE1520" s="202"/>
      <c r="AF1520" s="202"/>
      <c r="AG1520" s="202"/>
      <c r="AH1520" s="202"/>
      <c r="AI1520" s="202"/>
      <c r="AJ1520" s="202"/>
      <c r="AK1520" s="202"/>
      <c r="AL1520" s="202"/>
      <c r="AM1520" s="202"/>
      <c r="AN1520" s="202"/>
      <c r="AO1520" s="202"/>
      <c r="AP1520" s="202"/>
      <c r="AQ1520" s="202"/>
      <c r="AR1520" s="202"/>
      <c r="AS1520" s="202"/>
      <c r="AT1520" s="202"/>
      <c r="AU1520" s="202"/>
      <c r="AV1520" s="202"/>
      <c r="AW1520" s="202"/>
      <c r="AX1520" s="202"/>
      <c r="AY1520" s="202"/>
      <c r="AZ1520" s="202"/>
      <c r="BA1520" s="202"/>
      <c r="BB1520" s="202"/>
      <c r="BC1520" s="202"/>
    </row>
    <row r="1521" spans="18:55" ht="14.25" customHeight="1">
      <c r="R1521" s="202"/>
      <c r="S1521" s="202"/>
      <c r="T1521" s="202"/>
      <c r="U1521" s="202"/>
      <c r="V1521" s="202"/>
      <c r="W1521" s="202"/>
      <c r="X1521" s="202"/>
      <c r="Y1521" s="202"/>
      <c r="Z1521" s="202"/>
      <c r="AA1521" s="202"/>
      <c r="AB1521" s="202"/>
      <c r="AC1521" s="202"/>
      <c r="AD1521" s="202"/>
      <c r="AE1521" s="202"/>
      <c r="AF1521" s="202"/>
      <c r="AG1521" s="202"/>
      <c r="AH1521" s="202"/>
      <c r="AI1521" s="202"/>
      <c r="AJ1521" s="202"/>
      <c r="AK1521" s="202"/>
      <c r="AL1521" s="202"/>
      <c r="AM1521" s="202"/>
      <c r="AN1521" s="202"/>
      <c r="AO1521" s="202"/>
      <c r="AP1521" s="202"/>
      <c r="AQ1521" s="202"/>
      <c r="AR1521" s="202"/>
      <c r="AS1521" s="202"/>
      <c r="AT1521" s="202"/>
      <c r="AU1521" s="202"/>
      <c r="AV1521" s="202"/>
      <c r="AW1521" s="202"/>
      <c r="AX1521" s="202"/>
      <c r="AY1521" s="202"/>
      <c r="AZ1521" s="202"/>
      <c r="BA1521" s="202"/>
      <c r="BB1521" s="202"/>
      <c r="BC1521" s="202"/>
    </row>
    <row r="1522" spans="18:55" ht="14.25" customHeight="1">
      <c r="R1522" s="202"/>
      <c r="S1522" s="202"/>
      <c r="T1522" s="202"/>
      <c r="U1522" s="202"/>
      <c r="V1522" s="202"/>
      <c r="W1522" s="202"/>
      <c r="X1522" s="202"/>
      <c r="Y1522" s="202"/>
      <c r="Z1522" s="202"/>
      <c r="AA1522" s="202"/>
      <c r="AB1522" s="202"/>
      <c r="AC1522" s="202"/>
      <c r="AD1522" s="202"/>
      <c r="AE1522" s="202"/>
      <c r="AF1522" s="202"/>
      <c r="AG1522" s="202"/>
      <c r="AH1522" s="202"/>
      <c r="AI1522" s="202"/>
      <c r="AJ1522" s="202"/>
      <c r="AK1522" s="202"/>
      <c r="AL1522" s="202"/>
      <c r="AM1522" s="202"/>
      <c r="AN1522" s="202"/>
      <c r="AO1522" s="202"/>
      <c r="AP1522" s="202"/>
      <c r="AQ1522" s="202"/>
      <c r="AR1522" s="202"/>
      <c r="AS1522" s="202"/>
      <c r="AT1522" s="202"/>
      <c r="AU1522" s="202"/>
      <c r="AV1522" s="202"/>
      <c r="AW1522" s="202"/>
      <c r="AX1522" s="202"/>
      <c r="AY1522" s="202"/>
      <c r="AZ1522" s="202"/>
      <c r="BA1522" s="202"/>
      <c r="BB1522" s="202"/>
      <c r="BC1522" s="202"/>
    </row>
    <row r="1523" spans="18:55" ht="14.25" customHeight="1">
      <c r="R1523" s="202"/>
      <c r="S1523" s="202"/>
      <c r="T1523" s="202"/>
      <c r="U1523" s="202"/>
      <c r="V1523" s="202"/>
      <c r="W1523" s="202"/>
      <c r="X1523" s="202"/>
      <c r="Y1523" s="202"/>
      <c r="Z1523" s="202"/>
      <c r="AA1523" s="202"/>
      <c r="AB1523" s="202"/>
      <c r="AC1523" s="202"/>
      <c r="AD1523" s="202"/>
      <c r="AE1523" s="202"/>
      <c r="AF1523" s="202"/>
      <c r="AG1523" s="202"/>
      <c r="AH1523" s="202"/>
      <c r="AI1523" s="202"/>
      <c r="AJ1523" s="202"/>
      <c r="AK1523" s="202"/>
      <c r="AL1523" s="202"/>
      <c r="AM1523" s="202"/>
      <c r="AN1523" s="202"/>
      <c r="AO1523" s="202"/>
      <c r="AP1523" s="202"/>
      <c r="AQ1523" s="202"/>
      <c r="AR1523" s="202"/>
      <c r="AS1523" s="202"/>
      <c r="AT1523" s="202"/>
      <c r="AU1523" s="202"/>
      <c r="AV1523" s="202"/>
      <c r="AW1523" s="202"/>
      <c r="AX1523" s="202"/>
      <c r="AY1523" s="202"/>
      <c r="AZ1523" s="202"/>
      <c r="BA1523" s="202"/>
      <c r="BB1523" s="202"/>
      <c r="BC1523" s="202"/>
    </row>
    <row r="1524" spans="18:55" ht="14.25" customHeight="1">
      <c r="R1524" s="202"/>
      <c r="S1524" s="202"/>
      <c r="T1524" s="202"/>
      <c r="U1524" s="202"/>
      <c r="V1524" s="202"/>
      <c r="W1524" s="202"/>
      <c r="X1524" s="202"/>
      <c r="Y1524" s="202"/>
      <c r="Z1524" s="202"/>
      <c r="AA1524" s="202"/>
      <c r="AB1524" s="202"/>
      <c r="AC1524" s="202"/>
      <c r="AD1524" s="202"/>
      <c r="AE1524" s="202"/>
      <c r="AF1524" s="202"/>
      <c r="AG1524" s="202"/>
      <c r="AH1524" s="202"/>
      <c r="AI1524" s="202"/>
      <c r="AJ1524" s="202"/>
      <c r="AK1524" s="202"/>
      <c r="AL1524" s="202"/>
      <c r="AM1524" s="202"/>
      <c r="AN1524" s="202"/>
      <c r="AO1524" s="202"/>
      <c r="AP1524" s="202"/>
      <c r="AQ1524" s="202"/>
      <c r="AR1524" s="202"/>
      <c r="AS1524" s="202"/>
      <c r="AT1524" s="202"/>
      <c r="AU1524" s="202"/>
      <c r="AV1524" s="202"/>
      <c r="AW1524" s="202"/>
      <c r="AX1524" s="202"/>
      <c r="AY1524" s="202"/>
      <c r="AZ1524" s="202"/>
      <c r="BA1524" s="202"/>
      <c r="BB1524" s="202"/>
      <c r="BC1524" s="202"/>
    </row>
    <row r="1525" spans="18:55" ht="14.25" customHeight="1">
      <c r="R1525" s="202"/>
      <c r="S1525" s="202"/>
      <c r="T1525" s="202"/>
      <c r="U1525" s="202"/>
      <c r="V1525" s="202"/>
      <c r="W1525" s="202"/>
      <c r="X1525" s="202"/>
      <c r="Y1525" s="202"/>
      <c r="Z1525" s="202"/>
      <c r="AA1525" s="202"/>
      <c r="AB1525" s="202"/>
      <c r="AC1525" s="202"/>
      <c r="AD1525" s="202"/>
      <c r="AE1525" s="202"/>
      <c r="AF1525" s="202"/>
      <c r="AG1525" s="202"/>
      <c r="AH1525" s="202"/>
      <c r="AI1525" s="202"/>
      <c r="AJ1525" s="202"/>
      <c r="AK1525" s="202"/>
      <c r="AL1525" s="202"/>
      <c r="AM1525" s="202"/>
      <c r="AN1525" s="202"/>
      <c r="AO1525" s="202"/>
      <c r="AP1525" s="202"/>
      <c r="AQ1525" s="202"/>
      <c r="AR1525" s="202"/>
      <c r="AS1525" s="202"/>
      <c r="AT1525" s="202"/>
      <c r="AU1525" s="202"/>
      <c r="AV1525" s="202"/>
      <c r="AW1525" s="202"/>
      <c r="AX1525" s="202"/>
      <c r="AY1525" s="202"/>
      <c r="AZ1525" s="202"/>
      <c r="BA1525" s="202"/>
      <c r="BB1525" s="202"/>
      <c r="BC1525" s="202"/>
    </row>
    <row r="1526" spans="18:55" ht="14.25" customHeight="1">
      <c r="R1526" s="202"/>
      <c r="S1526" s="202"/>
      <c r="T1526" s="202"/>
      <c r="U1526" s="202"/>
      <c r="V1526" s="202"/>
      <c r="W1526" s="202"/>
      <c r="X1526" s="202"/>
      <c r="Y1526" s="202"/>
      <c r="Z1526" s="202"/>
      <c r="AA1526" s="202"/>
      <c r="AB1526" s="202"/>
      <c r="AC1526" s="202"/>
      <c r="AD1526" s="202"/>
      <c r="AE1526" s="202"/>
      <c r="AF1526" s="202"/>
      <c r="AG1526" s="202"/>
      <c r="AH1526" s="202"/>
      <c r="AI1526" s="202"/>
      <c r="AJ1526" s="202"/>
      <c r="AK1526" s="202"/>
      <c r="AL1526" s="202"/>
      <c r="AM1526" s="202"/>
      <c r="AN1526" s="202"/>
      <c r="AO1526" s="202"/>
      <c r="AP1526" s="202"/>
      <c r="AQ1526" s="202"/>
      <c r="AR1526" s="202"/>
      <c r="AS1526" s="202"/>
      <c r="AT1526" s="202"/>
      <c r="AU1526" s="202"/>
      <c r="AV1526" s="202"/>
      <c r="AW1526" s="202"/>
      <c r="AX1526" s="202"/>
      <c r="AY1526" s="202"/>
      <c r="AZ1526" s="202"/>
      <c r="BA1526" s="202"/>
      <c r="BB1526" s="202"/>
      <c r="BC1526" s="202"/>
    </row>
    <row r="1527" spans="18:55" ht="14.25" customHeight="1">
      <c r="R1527" s="202"/>
      <c r="S1527" s="202"/>
      <c r="T1527" s="202"/>
      <c r="U1527" s="202"/>
      <c r="V1527" s="202"/>
      <c r="W1527" s="202"/>
      <c r="X1527" s="202"/>
      <c r="Y1527" s="202"/>
      <c r="Z1527" s="202"/>
      <c r="AA1527" s="202"/>
      <c r="AB1527" s="202"/>
      <c r="AC1527" s="202"/>
      <c r="AD1527" s="202"/>
      <c r="AE1527" s="202"/>
      <c r="AF1527" s="202"/>
      <c r="AG1527" s="202"/>
      <c r="AH1527" s="202"/>
      <c r="AI1527" s="202"/>
      <c r="AJ1527" s="202"/>
      <c r="AK1527" s="202"/>
      <c r="AL1527" s="202"/>
      <c r="AM1527" s="202"/>
      <c r="AN1527" s="202"/>
      <c r="AO1527" s="202"/>
      <c r="AP1527" s="202"/>
      <c r="AQ1527" s="202"/>
      <c r="AR1527" s="202"/>
      <c r="AS1527" s="202"/>
      <c r="AT1527" s="202"/>
      <c r="AU1527" s="202"/>
      <c r="AV1527" s="202"/>
      <c r="AW1527" s="202"/>
      <c r="AX1527" s="202"/>
      <c r="AY1527" s="202"/>
      <c r="AZ1527" s="202"/>
      <c r="BA1527" s="202"/>
      <c r="BB1527" s="202"/>
      <c r="BC1527" s="202"/>
    </row>
    <row r="1528" spans="18:55" ht="14.25" customHeight="1">
      <c r="R1528" s="202"/>
      <c r="S1528" s="202"/>
      <c r="T1528" s="202"/>
      <c r="U1528" s="202"/>
      <c r="V1528" s="202"/>
      <c r="W1528" s="202"/>
      <c r="X1528" s="202"/>
      <c r="Y1528" s="202"/>
      <c r="Z1528" s="202"/>
      <c r="AA1528" s="202"/>
      <c r="AB1528" s="202"/>
      <c r="AC1528" s="202"/>
      <c r="AD1528" s="202"/>
      <c r="AE1528" s="202"/>
      <c r="AF1528" s="202"/>
      <c r="AG1528" s="202"/>
      <c r="AH1528" s="202"/>
      <c r="AI1528" s="202"/>
      <c r="AJ1528" s="202"/>
      <c r="AK1528" s="202"/>
      <c r="AL1528" s="202"/>
      <c r="AM1528" s="202"/>
      <c r="AN1528" s="202"/>
      <c r="AO1528" s="202"/>
      <c r="AP1528" s="202"/>
      <c r="AQ1528" s="202"/>
      <c r="AR1528" s="202"/>
      <c r="AS1528" s="202"/>
      <c r="AT1528" s="202"/>
      <c r="AU1528" s="202"/>
      <c r="AV1528" s="202"/>
      <c r="AW1528" s="202"/>
      <c r="AX1528" s="202"/>
      <c r="AY1528" s="202"/>
      <c r="AZ1528" s="202"/>
      <c r="BA1528" s="202"/>
      <c r="BB1528" s="202"/>
      <c r="BC1528" s="202"/>
    </row>
    <row r="1529" spans="18:55" ht="14.25" customHeight="1">
      <c r="R1529" s="202"/>
      <c r="S1529" s="202"/>
      <c r="T1529" s="202"/>
      <c r="U1529" s="202"/>
      <c r="V1529" s="202"/>
      <c r="W1529" s="202"/>
      <c r="X1529" s="202"/>
      <c r="Y1529" s="202"/>
      <c r="Z1529" s="202"/>
      <c r="AA1529" s="202"/>
      <c r="AB1529" s="202"/>
      <c r="AC1529" s="202"/>
      <c r="AD1529" s="202"/>
      <c r="AE1529" s="202"/>
      <c r="AF1529" s="202"/>
      <c r="AG1529" s="202"/>
      <c r="AH1529" s="202"/>
      <c r="AI1529" s="202"/>
      <c r="AJ1529" s="202"/>
      <c r="AK1529" s="202"/>
      <c r="AL1529" s="202"/>
      <c r="AM1529" s="202"/>
      <c r="AN1529" s="202"/>
      <c r="AO1529" s="202"/>
      <c r="AP1529" s="202"/>
      <c r="AQ1529" s="202"/>
      <c r="AR1529" s="202"/>
      <c r="AS1529" s="202"/>
      <c r="AT1529" s="202"/>
      <c r="AU1529" s="202"/>
      <c r="AV1529" s="202"/>
      <c r="AW1529" s="202"/>
      <c r="AX1529" s="202"/>
      <c r="AY1529" s="202"/>
      <c r="AZ1529" s="202"/>
      <c r="BA1529" s="202"/>
      <c r="BB1529" s="202"/>
      <c r="BC1529" s="202"/>
    </row>
    <row r="1530" spans="18:55" ht="14.25" customHeight="1">
      <c r="R1530" s="202"/>
      <c r="S1530" s="202"/>
      <c r="T1530" s="202"/>
      <c r="U1530" s="202"/>
      <c r="V1530" s="202"/>
      <c r="W1530" s="202"/>
      <c r="X1530" s="202"/>
      <c r="Y1530" s="202"/>
      <c r="Z1530" s="202"/>
      <c r="AA1530" s="202"/>
      <c r="AB1530" s="202"/>
      <c r="AC1530" s="202"/>
      <c r="AD1530" s="202"/>
      <c r="AE1530" s="202"/>
      <c r="AF1530" s="202"/>
      <c r="AG1530" s="202"/>
      <c r="AH1530" s="202"/>
      <c r="AI1530" s="202"/>
      <c r="AJ1530" s="202"/>
      <c r="AK1530" s="202"/>
      <c r="AL1530" s="202"/>
      <c r="AM1530" s="202"/>
      <c r="AN1530" s="202"/>
      <c r="AO1530" s="202"/>
      <c r="AP1530" s="202"/>
      <c r="AQ1530" s="202"/>
      <c r="AR1530" s="202"/>
      <c r="AS1530" s="202"/>
      <c r="AT1530" s="202"/>
      <c r="AU1530" s="202"/>
      <c r="AV1530" s="202"/>
      <c r="AW1530" s="202"/>
      <c r="AX1530" s="202"/>
      <c r="AY1530" s="202"/>
      <c r="AZ1530" s="202"/>
      <c r="BA1530" s="202"/>
      <c r="BB1530" s="202"/>
      <c r="BC1530" s="202"/>
    </row>
    <row r="1531" spans="18:55" ht="14.25" customHeight="1">
      <c r="R1531" s="202"/>
      <c r="S1531" s="202"/>
      <c r="T1531" s="202"/>
      <c r="U1531" s="202"/>
      <c r="V1531" s="202"/>
      <c r="W1531" s="202"/>
      <c r="X1531" s="202"/>
      <c r="Y1531" s="202"/>
      <c r="Z1531" s="202"/>
      <c r="AA1531" s="202"/>
      <c r="AB1531" s="202"/>
      <c r="AC1531" s="202"/>
      <c r="AD1531" s="202"/>
      <c r="AE1531" s="202"/>
      <c r="AF1531" s="202"/>
      <c r="AG1531" s="202"/>
      <c r="AH1531" s="202"/>
      <c r="AI1531" s="202"/>
      <c r="AJ1531" s="202"/>
      <c r="AK1531" s="202"/>
      <c r="AL1531" s="202"/>
      <c r="AM1531" s="202"/>
      <c r="AN1531" s="202"/>
      <c r="AO1531" s="202"/>
      <c r="AP1531" s="202"/>
      <c r="AQ1531" s="202"/>
      <c r="AR1531" s="202"/>
      <c r="AS1531" s="202"/>
      <c r="AT1531" s="202"/>
      <c r="AU1531" s="202"/>
      <c r="AV1531" s="202"/>
      <c r="AW1531" s="202"/>
      <c r="AX1531" s="202"/>
      <c r="AY1531" s="202"/>
      <c r="AZ1531" s="202"/>
      <c r="BA1531" s="202"/>
      <c r="BB1531" s="202"/>
      <c r="BC1531" s="202"/>
    </row>
    <row r="1532" spans="18:55" ht="14.25" customHeight="1">
      <c r="R1532" s="202"/>
      <c r="S1532" s="202"/>
      <c r="T1532" s="202"/>
      <c r="U1532" s="202"/>
      <c r="V1532" s="202"/>
      <c r="W1532" s="202"/>
      <c r="X1532" s="202"/>
      <c r="Y1532" s="202"/>
      <c r="Z1532" s="202"/>
      <c r="AA1532" s="202"/>
      <c r="AB1532" s="202"/>
      <c r="AC1532" s="202"/>
      <c r="AD1532" s="202"/>
      <c r="AE1532" s="202"/>
      <c r="AF1532" s="202"/>
      <c r="AG1532" s="202"/>
      <c r="AH1532" s="202"/>
      <c r="AI1532" s="202"/>
      <c r="AJ1532" s="202"/>
      <c r="AK1532" s="202"/>
      <c r="AL1532" s="202"/>
      <c r="AM1532" s="202"/>
      <c r="AN1532" s="202"/>
      <c r="AO1532" s="202"/>
      <c r="AP1532" s="202"/>
      <c r="AQ1532" s="202"/>
      <c r="AR1532" s="202"/>
      <c r="AS1532" s="202"/>
      <c r="AT1532" s="202"/>
      <c r="AU1532" s="202"/>
      <c r="AV1532" s="202"/>
      <c r="AW1532" s="202"/>
      <c r="AX1532" s="202"/>
      <c r="AY1532" s="202"/>
      <c r="AZ1532" s="202"/>
      <c r="BA1532" s="202"/>
      <c r="BB1532" s="202"/>
      <c r="BC1532" s="202"/>
    </row>
    <row r="1533" spans="18:55" ht="14.25" customHeight="1">
      <c r="R1533" s="202"/>
      <c r="S1533" s="202"/>
      <c r="T1533" s="202"/>
      <c r="U1533" s="202"/>
      <c r="V1533" s="202"/>
      <c r="W1533" s="202"/>
      <c r="X1533" s="202"/>
      <c r="Y1533" s="202"/>
      <c r="Z1533" s="202"/>
      <c r="AA1533" s="202"/>
      <c r="AB1533" s="202"/>
      <c r="AC1533" s="202"/>
      <c r="AD1533" s="202"/>
      <c r="AE1533" s="202"/>
      <c r="AF1533" s="202"/>
      <c r="AG1533" s="202"/>
      <c r="AH1533" s="202"/>
      <c r="AI1533" s="202"/>
      <c r="AJ1533" s="202"/>
      <c r="AK1533" s="202"/>
      <c r="AL1533" s="202"/>
      <c r="AM1533" s="202"/>
      <c r="AN1533" s="202"/>
      <c r="AO1533" s="202"/>
      <c r="AP1533" s="202"/>
      <c r="AQ1533" s="202"/>
      <c r="AR1533" s="202"/>
      <c r="AS1533" s="202"/>
      <c r="AT1533" s="202"/>
      <c r="AU1533" s="202"/>
      <c r="AV1533" s="202"/>
      <c r="AW1533" s="202"/>
      <c r="AX1533" s="202"/>
      <c r="AY1533" s="202"/>
      <c r="AZ1533" s="202"/>
      <c r="BA1533" s="202"/>
      <c r="BB1533" s="202"/>
      <c r="BC1533" s="202"/>
    </row>
    <row r="1534" spans="18:55" ht="14.25" customHeight="1">
      <c r="R1534" s="202"/>
      <c r="S1534" s="202"/>
      <c r="T1534" s="202"/>
      <c r="U1534" s="202"/>
      <c r="V1534" s="202"/>
      <c r="W1534" s="202"/>
      <c r="X1534" s="202"/>
      <c r="Y1534" s="202"/>
      <c r="Z1534" s="202"/>
      <c r="AA1534" s="202"/>
      <c r="AB1534" s="202"/>
      <c r="AC1534" s="202"/>
      <c r="AD1534" s="202"/>
      <c r="AE1534" s="202"/>
      <c r="AF1534" s="202"/>
      <c r="AG1534" s="202"/>
      <c r="AH1534" s="202"/>
      <c r="AI1534" s="202"/>
      <c r="AJ1534" s="202"/>
      <c r="AK1534" s="202"/>
      <c r="AL1534" s="202"/>
      <c r="AM1534" s="202"/>
      <c r="AN1534" s="202"/>
      <c r="AO1534" s="202"/>
      <c r="AP1534" s="202"/>
      <c r="AQ1534" s="202"/>
      <c r="AR1534" s="202"/>
      <c r="AS1534" s="202"/>
      <c r="AT1534" s="202"/>
      <c r="AU1534" s="202"/>
      <c r="AV1534" s="202"/>
      <c r="AW1534" s="202"/>
      <c r="AX1534" s="202"/>
      <c r="AY1534" s="202"/>
      <c r="AZ1534" s="202"/>
      <c r="BA1534" s="202"/>
      <c r="BB1534" s="202"/>
      <c r="BC1534" s="202"/>
    </row>
    <row r="1535" spans="18:55" ht="14.25" customHeight="1">
      <c r="R1535" s="202"/>
      <c r="S1535" s="202"/>
      <c r="T1535" s="202"/>
      <c r="U1535" s="202"/>
      <c r="V1535" s="202"/>
      <c r="W1535" s="202"/>
      <c r="X1535" s="202"/>
      <c r="Y1535" s="202"/>
      <c r="Z1535" s="202"/>
      <c r="AA1535" s="202"/>
      <c r="AB1535" s="202"/>
      <c r="AC1535" s="202"/>
      <c r="AD1535" s="202"/>
      <c r="AE1535" s="202"/>
      <c r="AF1535" s="202"/>
      <c r="AG1535" s="202"/>
      <c r="AH1535" s="202"/>
      <c r="AI1535" s="202"/>
      <c r="AJ1535" s="202"/>
      <c r="AK1535" s="202"/>
      <c r="AL1535" s="202"/>
      <c r="AM1535" s="202"/>
      <c r="AN1535" s="202"/>
      <c r="AO1535" s="202"/>
      <c r="AP1535" s="202"/>
      <c r="AQ1535" s="202"/>
      <c r="AR1535" s="202"/>
      <c r="AS1535" s="202"/>
      <c r="AT1535" s="202"/>
      <c r="AU1535" s="202"/>
      <c r="AV1535" s="202"/>
      <c r="AW1535" s="202"/>
      <c r="AX1535" s="202"/>
      <c r="AY1535" s="202"/>
      <c r="AZ1535" s="202"/>
      <c r="BA1535" s="202"/>
      <c r="BB1535" s="202"/>
      <c r="BC1535" s="202"/>
    </row>
    <row r="1536" spans="18:55" ht="14.25" customHeight="1">
      <c r="R1536" s="202"/>
      <c r="S1536" s="202"/>
      <c r="T1536" s="202"/>
      <c r="U1536" s="202"/>
      <c r="V1536" s="202"/>
      <c r="W1536" s="202"/>
      <c r="X1536" s="202"/>
      <c r="Y1536" s="202"/>
      <c r="Z1536" s="202"/>
      <c r="AA1536" s="202"/>
      <c r="AB1536" s="202"/>
      <c r="AC1536" s="202"/>
      <c r="AD1536" s="202"/>
      <c r="AE1536" s="202"/>
      <c r="AF1536" s="202"/>
      <c r="AG1536" s="202"/>
      <c r="AH1536" s="202"/>
      <c r="AI1536" s="202"/>
      <c r="AJ1536" s="202"/>
      <c r="AK1536" s="202"/>
      <c r="AL1536" s="202"/>
      <c r="AM1536" s="202"/>
      <c r="AN1536" s="202"/>
      <c r="AO1536" s="202"/>
      <c r="AP1536" s="202"/>
      <c r="AQ1536" s="202"/>
      <c r="AR1536" s="202"/>
      <c r="AS1536" s="202"/>
      <c r="AT1536" s="202"/>
      <c r="AU1536" s="202"/>
      <c r="AV1536" s="202"/>
      <c r="AW1536" s="202"/>
      <c r="AX1536" s="202"/>
      <c r="AY1536" s="202"/>
      <c r="AZ1536" s="202"/>
      <c r="BA1536" s="202"/>
      <c r="BB1536" s="202"/>
      <c r="BC1536" s="202"/>
    </row>
    <row r="1537" spans="18:55" ht="14.25" customHeight="1">
      <c r="R1537" s="202"/>
      <c r="S1537" s="202"/>
      <c r="T1537" s="202"/>
      <c r="U1537" s="202"/>
      <c r="V1537" s="202"/>
      <c r="W1537" s="202"/>
      <c r="X1537" s="202"/>
      <c r="Y1537" s="202"/>
      <c r="Z1537" s="202"/>
      <c r="AA1537" s="202"/>
      <c r="AB1537" s="202"/>
      <c r="AC1537" s="202"/>
      <c r="AD1537" s="202"/>
      <c r="AE1537" s="202"/>
      <c r="AF1537" s="202"/>
      <c r="AG1537" s="202"/>
      <c r="AH1537" s="202"/>
      <c r="AI1537" s="202"/>
      <c r="AJ1537" s="202"/>
      <c r="AK1537" s="202"/>
      <c r="AL1537" s="202"/>
      <c r="AM1537" s="202"/>
      <c r="AN1537" s="202"/>
      <c r="AO1537" s="202"/>
      <c r="AP1537" s="202"/>
      <c r="AQ1537" s="202"/>
      <c r="AR1537" s="202"/>
      <c r="AS1537" s="202"/>
      <c r="AT1537" s="202"/>
      <c r="AU1537" s="202"/>
      <c r="AV1537" s="202"/>
      <c r="AW1537" s="202"/>
      <c r="AX1537" s="202"/>
      <c r="AY1537" s="202"/>
      <c r="AZ1537" s="202"/>
      <c r="BA1537" s="202"/>
      <c r="BB1537" s="202"/>
      <c r="BC1537" s="202"/>
    </row>
    <row r="1538" spans="18:55" ht="14.25" customHeight="1">
      <c r="R1538" s="202"/>
      <c r="S1538" s="202"/>
      <c r="T1538" s="202"/>
      <c r="U1538" s="202"/>
      <c r="V1538" s="202"/>
      <c r="W1538" s="202"/>
      <c r="X1538" s="202"/>
      <c r="Y1538" s="202"/>
      <c r="Z1538" s="202"/>
      <c r="AA1538" s="202"/>
      <c r="AB1538" s="202"/>
      <c r="AC1538" s="202"/>
      <c r="AD1538" s="202"/>
      <c r="AE1538" s="202"/>
      <c r="AF1538" s="202"/>
      <c r="AG1538" s="202"/>
      <c r="AH1538" s="202"/>
      <c r="AI1538" s="202"/>
      <c r="AJ1538" s="202"/>
      <c r="AK1538" s="202"/>
      <c r="AL1538" s="202"/>
      <c r="AM1538" s="202"/>
      <c r="AN1538" s="202"/>
      <c r="AO1538" s="202"/>
      <c r="AP1538" s="202"/>
      <c r="AQ1538" s="202"/>
      <c r="AR1538" s="202"/>
      <c r="AS1538" s="202"/>
      <c r="AT1538" s="202"/>
      <c r="AU1538" s="202"/>
      <c r="AV1538" s="202"/>
      <c r="AW1538" s="202"/>
      <c r="AX1538" s="202"/>
      <c r="AY1538" s="202"/>
      <c r="AZ1538" s="202"/>
      <c r="BA1538" s="202"/>
      <c r="BB1538" s="202"/>
      <c r="BC1538" s="202"/>
    </row>
    <row r="1539" spans="18:55" ht="14.25" customHeight="1">
      <c r="R1539" s="202"/>
      <c r="S1539" s="202"/>
      <c r="T1539" s="202"/>
      <c r="U1539" s="202"/>
      <c r="V1539" s="202"/>
      <c r="W1539" s="202"/>
      <c r="X1539" s="202"/>
      <c r="Y1539" s="202"/>
      <c r="Z1539" s="202"/>
      <c r="AA1539" s="202"/>
      <c r="AB1539" s="202"/>
      <c r="AC1539" s="202"/>
      <c r="AD1539" s="202"/>
      <c r="AE1539" s="202"/>
      <c r="AF1539" s="202"/>
      <c r="AG1539" s="202"/>
      <c r="AH1539" s="202"/>
      <c r="AI1539" s="202"/>
      <c r="AJ1539" s="202"/>
      <c r="AK1539" s="202"/>
      <c r="AL1539" s="202"/>
      <c r="AM1539" s="202"/>
      <c r="AN1539" s="202"/>
      <c r="AO1539" s="202"/>
      <c r="AP1539" s="202"/>
      <c r="AQ1539" s="202"/>
      <c r="AR1539" s="202"/>
      <c r="AS1539" s="202"/>
      <c r="AT1539" s="202"/>
      <c r="AU1539" s="202"/>
      <c r="AV1539" s="202"/>
      <c r="AW1539" s="202"/>
      <c r="AX1539" s="202"/>
      <c r="AY1539" s="202"/>
      <c r="AZ1539" s="202"/>
      <c r="BA1539" s="202"/>
      <c r="BB1539" s="202"/>
      <c r="BC1539" s="202"/>
    </row>
    <row r="1540" spans="18:55" ht="14.25" customHeight="1">
      <c r="R1540" s="202"/>
      <c r="S1540" s="202"/>
      <c r="T1540" s="202"/>
      <c r="U1540" s="202"/>
      <c r="V1540" s="202"/>
      <c r="W1540" s="202"/>
      <c r="X1540" s="202"/>
      <c r="Y1540" s="202"/>
      <c r="Z1540" s="202"/>
      <c r="AA1540" s="202"/>
      <c r="AB1540" s="202"/>
      <c r="AC1540" s="202"/>
      <c r="AD1540" s="202"/>
      <c r="AE1540" s="202"/>
      <c r="AF1540" s="202"/>
      <c r="AG1540" s="202"/>
      <c r="AH1540" s="202"/>
      <c r="AI1540" s="202"/>
      <c r="AJ1540" s="202"/>
      <c r="AK1540" s="202"/>
      <c r="AL1540" s="202"/>
      <c r="AM1540" s="202"/>
      <c r="AN1540" s="202"/>
      <c r="AO1540" s="202"/>
      <c r="AP1540" s="202"/>
      <c r="AQ1540" s="202"/>
      <c r="AR1540" s="202"/>
      <c r="AS1540" s="202"/>
      <c r="AT1540" s="202"/>
      <c r="AU1540" s="202"/>
      <c r="AV1540" s="202"/>
      <c r="AW1540" s="202"/>
      <c r="AX1540" s="202"/>
      <c r="AY1540" s="202"/>
      <c r="AZ1540" s="202"/>
      <c r="BA1540" s="202"/>
      <c r="BB1540" s="202"/>
      <c r="BC1540" s="202"/>
    </row>
    <row r="1541" spans="18:55" ht="14.25" customHeight="1">
      <c r="R1541" s="202"/>
      <c r="S1541" s="202"/>
      <c r="T1541" s="202"/>
      <c r="U1541" s="202"/>
      <c r="V1541" s="202"/>
      <c r="W1541" s="202"/>
      <c r="X1541" s="202"/>
      <c r="Y1541" s="202"/>
      <c r="Z1541" s="202"/>
      <c r="AA1541" s="202"/>
      <c r="AB1541" s="202"/>
      <c r="AC1541" s="202"/>
      <c r="AD1541" s="202"/>
      <c r="AE1541" s="202"/>
      <c r="AF1541" s="202"/>
      <c r="AG1541" s="202"/>
      <c r="AH1541" s="202"/>
      <c r="AI1541" s="202"/>
      <c r="AJ1541" s="202"/>
      <c r="AK1541" s="202"/>
      <c r="AL1541" s="202"/>
      <c r="AM1541" s="202"/>
      <c r="AN1541" s="202"/>
      <c r="AO1541" s="202"/>
      <c r="AP1541" s="202"/>
      <c r="AQ1541" s="202"/>
      <c r="AR1541" s="202"/>
      <c r="AS1541" s="202"/>
      <c r="AT1541" s="202"/>
      <c r="AU1541" s="202"/>
      <c r="AV1541" s="202"/>
      <c r="AW1541" s="202"/>
      <c r="AX1541" s="202"/>
      <c r="AY1541" s="202"/>
      <c r="AZ1541" s="202"/>
      <c r="BA1541" s="202"/>
      <c r="BB1541" s="202"/>
      <c r="BC1541" s="202"/>
    </row>
    <row r="1542" spans="18:55" ht="14.25" customHeight="1">
      <c r="R1542" s="202"/>
      <c r="S1542" s="202"/>
      <c r="T1542" s="202"/>
      <c r="U1542" s="202"/>
      <c r="V1542" s="202"/>
      <c r="W1542" s="202"/>
      <c r="X1542" s="202"/>
      <c r="Y1542" s="202"/>
      <c r="Z1542" s="202"/>
      <c r="AA1542" s="202"/>
      <c r="AB1542" s="202"/>
      <c r="AC1542" s="202"/>
      <c r="AD1542" s="202"/>
      <c r="AE1542" s="202"/>
      <c r="AF1542" s="202"/>
      <c r="AG1542" s="202"/>
      <c r="AH1542" s="202"/>
      <c r="AI1542" s="202"/>
      <c r="AJ1542" s="202"/>
      <c r="AK1542" s="202"/>
      <c r="AL1542" s="202"/>
      <c r="AM1542" s="202"/>
      <c r="AN1542" s="202"/>
      <c r="AO1542" s="202"/>
      <c r="AP1542" s="202"/>
      <c r="AQ1542" s="202"/>
      <c r="AR1542" s="202"/>
      <c r="AS1542" s="202"/>
      <c r="AT1542" s="202"/>
      <c r="AU1542" s="202"/>
      <c r="AV1542" s="202"/>
      <c r="AW1542" s="202"/>
      <c r="AX1542" s="202"/>
      <c r="AY1542" s="202"/>
      <c r="AZ1542" s="202"/>
      <c r="BA1542" s="202"/>
      <c r="BB1542" s="202"/>
      <c r="BC1542" s="202"/>
    </row>
    <row r="1543" spans="18:55" ht="14.25" customHeight="1">
      <c r="R1543" s="202"/>
      <c r="S1543" s="202"/>
      <c r="T1543" s="202"/>
      <c r="U1543" s="202"/>
      <c r="V1543" s="202"/>
      <c r="W1543" s="202"/>
      <c r="X1543" s="202"/>
      <c r="Y1543" s="202"/>
      <c r="Z1543" s="202"/>
      <c r="AA1543" s="202"/>
      <c r="AB1543" s="202"/>
      <c r="AC1543" s="202"/>
      <c r="AD1543" s="202"/>
      <c r="AE1543" s="202"/>
      <c r="AF1543" s="202"/>
      <c r="AG1543" s="202"/>
      <c r="AH1543" s="202"/>
      <c r="AI1543" s="202"/>
      <c r="AJ1543" s="202"/>
      <c r="AK1543" s="202"/>
      <c r="AL1543" s="202"/>
      <c r="AM1543" s="202"/>
      <c r="AN1543" s="202"/>
      <c r="AO1543" s="202"/>
      <c r="AP1543" s="202"/>
      <c r="AQ1543" s="202"/>
      <c r="AR1543" s="202"/>
      <c r="AS1543" s="202"/>
      <c r="AT1543" s="202"/>
      <c r="AU1543" s="202"/>
      <c r="AV1543" s="202"/>
      <c r="AW1543" s="202"/>
      <c r="AX1543" s="202"/>
      <c r="AY1543" s="202"/>
      <c r="AZ1543" s="202"/>
      <c r="BA1543" s="202"/>
      <c r="BB1543" s="202"/>
      <c r="BC1543" s="202"/>
    </row>
    <row r="1544" spans="18:55" ht="14.25" customHeight="1">
      <c r="R1544" s="202"/>
      <c r="S1544" s="202"/>
      <c r="T1544" s="202"/>
      <c r="U1544" s="202"/>
      <c r="V1544" s="202"/>
      <c r="W1544" s="202"/>
      <c r="X1544" s="202"/>
      <c r="Y1544" s="202"/>
      <c r="Z1544" s="202"/>
      <c r="AA1544" s="202"/>
      <c r="AB1544" s="202"/>
      <c r="AC1544" s="202"/>
      <c r="AD1544" s="202"/>
      <c r="AE1544" s="202"/>
      <c r="AF1544" s="202"/>
      <c r="AG1544" s="202"/>
      <c r="AH1544" s="202"/>
      <c r="AI1544" s="202"/>
      <c r="AJ1544" s="202"/>
      <c r="AK1544" s="202"/>
      <c r="AL1544" s="202"/>
      <c r="AM1544" s="202"/>
      <c r="AN1544" s="202"/>
      <c r="AO1544" s="202"/>
      <c r="AP1544" s="202"/>
      <c r="AQ1544" s="202"/>
      <c r="AR1544" s="202"/>
      <c r="AS1544" s="202"/>
      <c r="AT1544" s="202"/>
      <c r="AU1544" s="202"/>
      <c r="AV1544" s="202"/>
      <c r="AW1544" s="202"/>
      <c r="AX1544" s="202"/>
      <c r="AY1544" s="202"/>
      <c r="AZ1544" s="202"/>
      <c r="BA1544" s="202"/>
      <c r="BB1544" s="202"/>
      <c r="BC1544" s="202"/>
    </row>
    <row r="1545" spans="18:55" ht="14.25" customHeight="1">
      <c r="R1545" s="202"/>
      <c r="S1545" s="202"/>
      <c r="T1545" s="202"/>
      <c r="U1545" s="202"/>
      <c r="V1545" s="202"/>
      <c r="W1545" s="202"/>
      <c r="X1545" s="202"/>
      <c r="Y1545" s="202"/>
      <c r="Z1545" s="202"/>
      <c r="AA1545" s="202"/>
      <c r="AB1545" s="202"/>
      <c r="AC1545" s="202"/>
      <c r="AD1545" s="202"/>
      <c r="AE1545" s="202"/>
      <c r="AF1545" s="202"/>
      <c r="AG1545" s="202"/>
      <c r="AH1545" s="202"/>
      <c r="AI1545" s="202"/>
      <c r="AJ1545" s="202"/>
      <c r="AK1545" s="202"/>
      <c r="AL1545" s="202"/>
      <c r="AM1545" s="202"/>
      <c r="AN1545" s="202"/>
      <c r="AO1545" s="202"/>
      <c r="AP1545" s="202"/>
      <c r="AQ1545" s="202"/>
      <c r="AR1545" s="202"/>
      <c r="AS1545" s="202"/>
      <c r="AT1545" s="202"/>
      <c r="AU1545" s="202"/>
      <c r="AV1545" s="202"/>
      <c r="AW1545" s="202"/>
      <c r="AX1545" s="202"/>
      <c r="AY1545" s="202"/>
      <c r="AZ1545" s="202"/>
      <c r="BA1545" s="202"/>
      <c r="BB1545" s="202"/>
      <c r="BC1545" s="202"/>
    </row>
    <row r="1546" spans="18:55" ht="14.25" customHeight="1">
      <c r="R1546" s="202"/>
      <c r="S1546" s="202"/>
      <c r="T1546" s="202"/>
      <c r="U1546" s="202"/>
      <c r="V1546" s="202"/>
      <c r="W1546" s="202"/>
      <c r="X1546" s="202"/>
      <c r="Y1546" s="202"/>
      <c r="Z1546" s="202"/>
      <c r="AA1546" s="202"/>
      <c r="AB1546" s="202"/>
      <c r="AC1546" s="202"/>
      <c r="AD1546" s="202"/>
      <c r="AE1546" s="202"/>
      <c r="AF1546" s="202"/>
      <c r="AG1546" s="202"/>
      <c r="AH1546" s="202"/>
      <c r="AI1546" s="202"/>
      <c r="AJ1546" s="202"/>
      <c r="AK1546" s="202"/>
      <c r="AL1546" s="202"/>
      <c r="AM1546" s="202"/>
      <c r="AN1546" s="202"/>
      <c r="AO1546" s="202"/>
      <c r="AP1546" s="202"/>
      <c r="AQ1546" s="202"/>
      <c r="AR1546" s="202"/>
      <c r="AS1546" s="202"/>
      <c r="AT1546" s="202"/>
      <c r="AU1546" s="202"/>
      <c r="AV1546" s="202"/>
      <c r="AW1546" s="202"/>
      <c r="AX1546" s="202"/>
      <c r="AY1546" s="202"/>
      <c r="AZ1546" s="202"/>
      <c r="BA1546" s="202"/>
      <c r="BB1546" s="202"/>
      <c r="BC1546" s="202"/>
    </row>
    <row r="1547" spans="18:55" ht="14.25" customHeight="1">
      <c r="R1547" s="202"/>
      <c r="S1547" s="202"/>
      <c r="T1547" s="202"/>
      <c r="U1547" s="202"/>
      <c r="V1547" s="202"/>
      <c r="W1547" s="202"/>
      <c r="X1547" s="202"/>
      <c r="Y1547" s="202"/>
      <c r="Z1547" s="202"/>
      <c r="AA1547" s="202"/>
      <c r="AB1547" s="202"/>
      <c r="AC1547" s="202"/>
      <c r="AD1547" s="202"/>
      <c r="AE1547" s="202"/>
      <c r="AF1547" s="202"/>
      <c r="AG1547" s="202"/>
      <c r="AH1547" s="202"/>
      <c r="AI1547" s="202"/>
      <c r="AJ1547" s="202"/>
      <c r="AK1547" s="202"/>
      <c r="AL1547" s="202"/>
      <c r="AM1547" s="202"/>
      <c r="AN1547" s="202"/>
      <c r="AO1547" s="202"/>
      <c r="AP1547" s="202"/>
      <c r="AQ1547" s="202"/>
      <c r="AR1547" s="202"/>
      <c r="AS1547" s="202"/>
      <c r="AT1547" s="202"/>
      <c r="AU1547" s="202"/>
      <c r="AV1547" s="202"/>
      <c r="AW1547" s="202"/>
      <c r="AX1547" s="202"/>
      <c r="AY1547" s="202"/>
      <c r="AZ1547" s="202"/>
      <c r="BA1547" s="202"/>
      <c r="BB1547" s="202"/>
      <c r="BC1547" s="202"/>
    </row>
    <row r="1548" spans="18:55" ht="14.25" customHeight="1">
      <c r="R1548" s="202"/>
      <c r="S1548" s="202"/>
      <c r="T1548" s="202"/>
      <c r="U1548" s="202"/>
      <c r="V1548" s="202"/>
      <c r="W1548" s="202"/>
      <c r="X1548" s="202"/>
      <c r="Y1548" s="202"/>
      <c r="Z1548" s="202"/>
      <c r="AA1548" s="202"/>
      <c r="AB1548" s="202"/>
      <c r="AC1548" s="202"/>
      <c r="AD1548" s="202"/>
      <c r="AE1548" s="202"/>
      <c r="AF1548" s="202"/>
      <c r="AG1548" s="202"/>
      <c r="AH1548" s="202"/>
      <c r="AI1548" s="202"/>
      <c r="AJ1548" s="202"/>
      <c r="AK1548" s="202"/>
      <c r="AL1548" s="202"/>
      <c r="AM1548" s="202"/>
      <c r="AN1548" s="202"/>
      <c r="AO1548" s="202"/>
      <c r="AP1548" s="202"/>
      <c r="AQ1548" s="202"/>
      <c r="AR1548" s="202"/>
      <c r="AS1548" s="202"/>
      <c r="AT1548" s="202"/>
      <c r="AU1548" s="202"/>
      <c r="AV1548" s="202"/>
      <c r="AW1548" s="202"/>
      <c r="AX1548" s="202"/>
      <c r="AY1548" s="202"/>
      <c r="AZ1548" s="202"/>
      <c r="BA1548" s="202"/>
      <c r="BB1548" s="202"/>
      <c r="BC1548" s="202"/>
    </row>
    <row r="1549" spans="18:55" ht="14.25" customHeight="1">
      <c r="R1549" s="202"/>
      <c r="S1549" s="202"/>
      <c r="T1549" s="202"/>
      <c r="U1549" s="202"/>
      <c r="V1549" s="202"/>
      <c r="W1549" s="202"/>
      <c r="X1549" s="202"/>
      <c r="Y1549" s="202"/>
      <c r="Z1549" s="202"/>
      <c r="AA1549" s="202"/>
      <c r="AB1549" s="202"/>
      <c r="AC1549" s="202"/>
      <c r="AD1549" s="202"/>
      <c r="AE1549" s="202"/>
      <c r="AF1549" s="202"/>
      <c r="AG1549" s="202"/>
      <c r="AH1549" s="202"/>
      <c r="AI1549" s="202"/>
      <c r="AJ1549" s="202"/>
      <c r="AK1549" s="202"/>
      <c r="AL1549" s="202"/>
      <c r="AM1549" s="202"/>
      <c r="AN1549" s="202"/>
      <c r="AO1549" s="202"/>
      <c r="AP1549" s="202"/>
      <c r="AQ1549" s="202"/>
      <c r="AR1549" s="202"/>
      <c r="AS1549" s="202"/>
      <c r="AT1549" s="202"/>
      <c r="AU1549" s="202"/>
      <c r="AV1549" s="202"/>
      <c r="AW1549" s="202"/>
      <c r="AX1549" s="202"/>
      <c r="AY1549" s="202"/>
      <c r="AZ1549" s="202"/>
      <c r="BA1549" s="202"/>
      <c r="BB1549" s="202"/>
      <c r="BC1549" s="202"/>
    </row>
    <row r="1550" spans="18:55" ht="14.25" customHeight="1">
      <c r="R1550" s="202"/>
      <c r="S1550" s="202"/>
      <c r="T1550" s="202"/>
      <c r="U1550" s="202"/>
      <c r="V1550" s="202"/>
      <c r="W1550" s="202"/>
      <c r="X1550" s="202"/>
      <c r="Y1550" s="202"/>
      <c r="Z1550" s="202"/>
      <c r="AA1550" s="202"/>
      <c r="AB1550" s="202"/>
      <c r="AC1550" s="202"/>
      <c r="AD1550" s="202"/>
      <c r="AE1550" s="202"/>
      <c r="AF1550" s="202"/>
      <c r="AG1550" s="202"/>
      <c r="AH1550" s="202"/>
      <c r="AI1550" s="202"/>
      <c r="AJ1550" s="202"/>
      <c r="AK1550" s="202"/>
      <c r="AL1550" s="202"/>
      <c r="AM1550" s="202"/>
      <c r="AN1550" s="202"/>
      <c r="AO1550" s="202"/>
      <c r="AP1550" s="202"/>
      <c r="AQ1550" s="202"/>
      <c r="AR1550" s="202"/>
      <c r="AS1550" s="202"/>
      <c r="AT1550" s="202"/>
      <c r="AU1550" s="202"/>
      <c r="AV1550" s="202"/>
      <c r="AW1550" s="202"/>
      <c r="AX1550" s="202"/>
      <c r="AY1550" s="202"/>
      <c r="AZ1550" s="202"/>
      <c r="BA1550" s="202"/>
      <c r="BB1550" s="202"/>
      <c r="BC1550" s="202"/>
    </row>
    <row r="1551" spans="18:55" ht="14.25" customHeight="1">
      <c r="R1551" s="202"/>
      <c r="S1551" s="202"/>
      <c r="T1551" s="202"/>
      <c r="U1551" s="202"/>
      <c r="V1551" s="202"/>
      <c r="W1551" s="202"/>
      <c r="X1551" s="202"/>
      <c r="Y1551" s="202"/>
      <c r="Z1551" s="202"/>
      <c r="AA1551" s="202"/>
      <c r="AB1551" s="202"/>
      <c r="AC1551" s="202"/>
      <c r="AD1551" s="202"/>
      <c r="AE1551" s="202"/>
      <c r="AF1551" s="202"/>
      <c r="AG1551" s="202"/>
      <c r="AH1551" s="202"/>
      <c r="AI1551" s="202"/>
      <c r="AJ1551" s="202"/>
      <c r="AK1551" s="202"/>
      <c r="AL1551" s="202"/>
      <c r="AM1551" s="202"/>
      <c r="AN1551" s="202"/>
      <c r="AO1551" s="202"/>
      <c r="AP1551" s="202"/>
      <c r="AQ1551" s="202"/>
      <c r="AR1551" s="202"/>
      <c r="AS1551" s="202"/>
      <c r="AT1551" s="202"/>
      <c r="AU1551" s="202"/>
      <c r="AV1551" s="202"/>
      <c r="AW1551" s="202"/>
      <c r="AX1551" s="202"/>
      <c r="AY1551" s="202"/>
      <c r="AZ1551" s="202"/>
      <c r="BA1551" s="202"/>
      <c r="BB1551" s="202"/>
      <c r="BC1551" s="202"/>
    </row>
    <row r="1552" spans="18:55" ht="14.25" customHeight="1">
      <c r="R1552" s="202"/>
      <c r="S1552" s="202"/>
      <c r="T1552" s="202"/>
      <c r="U1552" s="202"/>
      <c r="V1552" s="202"/>
      <c r="W1552" s="202"/>
      <c r="X1552" s="202"/>
      <c r="Y1552" s="202"/>
      <c r="Z1552" s="202"/>
      <c r="AA1552" s="202"/>
      <c r="AB1552" s="202"/>
      <c r="AC1552" s="202"/>
      <c r="AD1552" s="202"/>
      <c r="AE1552" s="202"/>
      <c r="AF1552" s="202"/>
      <c r="AG1552" s="202"/>
      <c r="AH1552" s="202"/>
      <c r="AI1552" s="202"/>
      <c r="AJ1552" s="202"/>
      <c r="AK1552" s="202"/>
      <c r="AL1552" s="202"/>
      <c r="AM1552" s="202"/>
      <c r="AN1552" s="202"/>
      <c r="AO1552" s="202"/>
      <c r="AP1552" s="202"/>
      <c r="AQ1552" s="202"/>
      <c r="AR1552" s="202"/>
      <c r="AS1552" s="202"/>
      <c r="AT1552" s="202"/>
      <c r="AU1552" s="202"/>
      <c r="AV1552" s="202"/>
      <c r="AW1552" s="202"/>
      <c r="AX1552" s="202"/>
      <c r="AY1552" s="202"/>
      <c r="AZ1552" s="202"/>
      <c r="BA1552" s="202"/>
      <c r="BB1552" s="202"/>
      <c r="BC1552" s="202"/>
    </row>
    <row r="1553" spans="18:55" ht="14.25" customHeight="1">
      <c r="R1553" s="202"/>
      <c r="S1553" s="202"/>
      <c r="T1553" s="202"/>
      <c r="U1553" s="202"/>
      <c r="V1553" s="202"/>
      <c r="W1553" s="202"/>
      <c r="X1553" s="202"/>
      <c r="Y1553" s="202"/>
      <c r="Z1553" s="202"/>
      <c r="AA1553" s="202"/>
      <c r="AB1553" s="202"/>
      <c r="AC1553" s="202"/>
      <c r="AD1553" s="202"/>
      <c r="AE1553" s="202"/>
      <c r="AF1553" s="202"/>
      <c r="AG1553" s="202"/>
      <c r="AH1553" s="202"/>
      <c r="AI1553" s="202"/>
      <c r="AJ1553" s="202"/>
      <c r="AK1553" s="202"/>
      <c r="AL1553" s="202"/>
      <c r="AM1553" s="202"/>
      <c r="AN1553" s="202"/>
      <c r="AO1553" s="202"/>
      <c r="AP1553" s="202"/>
      <c r="AQ1553" s="202"/>
      <c r="AR1553" s="202"/>
      <c r="AS1553" s="202"/>
      <c r="AT1553" s="202"/>
      <c r="AU1553" s="202"/>
      <c r="AV1553" s="202"/>
      <c r="AW1553" s="202"/>
      <c r="AX1553" s="202"/>
      <c r="AY1553" s="202"/>
      <c r="AZ1553" s="202"/>
      <c r="BA1553" s="202"/>
      <c r="BB1553" s="202"/>
      <c r="BC1553" s="202"/>
    </row>
    <row r="1554" spans="18:55" ht="14.25" customHeight="1">
      <c r="R1554" s="202"/>
      <c r="S1554" s="202"/>
      <c r="T1554" s="202"/>
      <c r="U1554" s="202"/>
      <c r="V1554" s="202"/>
      <c r="W1554" s="202"/>
      <c r="X1554" s="202"/>
      <c r="Y1554" s="202"/>
      <c r="Z1554" s="202"/>
      <c r="AA1554" s="202"/>
      <c r="AB1554" s="202"/>
      <c r="AC1554" s="202"/>
      <c r="AD1554" s="202"/>
      <c r="AE1554" s="202"/>
      <c r="AF1554" s="202"/>
      <c r="AG1554" s="202"/>
      <c r="AH1554" s="202"/>
      <c r="AI1554" s="202"/>
      <c r="AJ1554" s="202"/>
      <c r="AK1554" s="202"/>
      <c r="AL1554" s="202"/>
      <c r="AM1554" s="202"/>
      <c r="AN1554" s="202"/>
      <c r="AO1554" s="202"/>
      <c r="AP1554" s="202"/>
      <c r="AQ1554" s="202"/>
      <c r="AR1554" s="202"/>
      <c r="AS1554" s="202"/>
      <c r="AT1554" s="202"/>
      <c r="AU1554" s="202"/>
      <c r="AV1554" s="202"/>
      <c r="AW1554" s="202"/>
      <c r="AX1554" s="202"/>
      <c r="AY1554" s="202"/>
      <c r="AZ1554" s="202"/>
      <c r="BA1554" s="202"/>
      <c r="BB1554" s="202"/>
      <c r="BC1554" s="202"/>
    </row>
    <row r="1555" spans="18:55" ht="14.25" customHeight="1">
      <c r="R1555" s="202"/>
      <c r="S1555" s="202"/>
      <c r="T1555" s="202"/>
      <c r="U1555" s="202"/>
      <c r="V1555" s="202"/>
      <c r="W1555" s="202"/>
      <c r="X1555" s="202"/>
      <c r="Y1555" s="202"/>
      <c r="Z1555" s="202"/>
      <c r="AA1555" s="202"/>
      <c r="AB1555" s="202"/>
      <c r="AC1555" s="202"/>
      <c r="AD1555" s="202"/>
      <c r="AE1555" s="202"/>
      <c r="AF1555" s="202"/>
      <c r="AG1555" s="202"/>
      <c r="AH1555" s="202"/>
      <c r="AI1555" s="202"/>
      <c r="AJ1555" s="202"/>
      <c r="AK1555" s="202"/>
      <c r="AL1555" s="202"/>
      <c r="AM1555" s="202"/>
      <c r="AN1555" s="202"/>
      <c r="AO1555" s="202"/>
      <c r="AP1555" s="202"/>
      <c r="AQ1555" s="202"/>
      <c r="AR1555" s="202"/>
      <c r="AS1555" s="202"/>
      <c r="AT1555" s="202"/>
      <c r="AU1555" s="202"/>
      <c r="AV1555" s="202"/>
      <c r="AW1555" s="202"/>
      <c r="AX1555" s="202"/>
      <c r="AY1555" s="202"/>
      <c r="AZ1555" s="202"/>
      <c r="BA1555" s="202"/>
      <c r="BB1555" s="202"/>
      <c r="BC1555" s="202"/>
    </row>
    <row r="1556" spans="18:55" ht="14.25" customHeight="1">
      <c r="R1556" s="202"/>
      <c r="S1556" s="202"/>
      <c r="T1556" s="202"/>
      <c r="U1556" s="202"/>
      <c r="V1556" s="202"/>
      <c r="W1556" s="202"/>
      <c r="X1556" s="202"/>
      <c r="Y1556" s="202"/>
      <c r="Z1556" s="202"/>
      <c r="AA1556" s="202"/>
      <c r="AB1556" s="202"/>
      <c r="AC1556" s="202"/>
      <c r="AD1556" s="202"/>
      <c r="AE1556" s="202"/>
      <c r="AF1556" s="202"/>
      <c r="AG1556" s="202"/>
      <c r="AH1556" s="202"/>
      <c r="AI1556" s="202"/>
      <c r="AJ1556" s="202"/>
      <c r="AK1556" s="202"/>
      <c r="AL1556" s="202"/>
      <c r="AM1556" s="202"/>
      <c r="AN1556" s="202"/>
      <c r="AO1556" s="202"/>
      <c r="AP1556" s="202"/>
      <c r="AQ1556" s="202"/>
      <c r="AR1556" s="202"/>
      <c r="AS1556" s="202"/>
      <c r="AT1556" s="202"/>
      <c r="AU1556" s="202"/>
      <c r="AV1556" s="202"/>
      <c r="AW1556" s="202"/>
      <c r="AX1556" s="202"/>
      <c r="AY1556" s="202"/>
      <c r="AZ1556" s="202"/>
      <c r="BA1556" s="202"/>
      <c r="BB1556" s="202"/>
      <c r="BC1556" s="202"/>
    </row>
    <row r="1557" spans="18:55" ht="14.25" customHeight="1">
      <c r="R1557" s="202"/>
      <c r="S1557" s="202"/>
      <c r="T1557" s="202"/>
      <c r="U1557" s="202"/>
      <c r="V1557" s="202"/>
      <c r="W1557" s="202"/>
      <c r="X1557" s="202"/>
      <c r="Y1557" s="202"/>
      <c r="Z1557" s="202"/>
      <c r="AA1557" s="202"/>
      <c r="AB1557" s="202"/>
      <c r="AC1557" s="202"/>
      <c r="AD1557" s="202"/>
      <c r="AE1557" s="202"/>
      <c r="AF1557" s="202"/>
      <c r="AG1557" s="202"/>
      <c r="AH1557" s="202"/>
      <c r="AI1557" s="202"/>
      <c r="AJ1557" s="202"/>
      <c r="AK1557" s="202"/>
      <c r="AL1557" s="202"/>
      <c r="AM1557" s="202"/>
      <c r="AN1557" s="202"/>
      <c r="AO1557" s="202"/>
      <c r="AP1557" s="202"/>
      <c r="AQ1557" s="202"/>
      <c r="AR1557" s="202"/>
      <c r="AS1557" s="202"/>
      <c r="AT1557" s="202"/>
      <c r="AU1557" s="202"/>
      <c r="AV1557" s="202"/>
      <c r="AW1557" s="202"/>
      <c r="AX1557" s="202"/>
      <c r="AY1557" s="202"/>
      <c r="AZ1557" s="202"/>
      <c r="BA1557" s="202"/>
      <c r="BB1557" s="202"/>
      <c r="BC1557" s="202"/>
    </row>
    <row r="1558" spans="18:55" ht="14.25" customHeight="1">
      <c r="R1558" s="202"/>
      <c r="S1558" s="202"/>
      <c r="T1558" s="202"/>
      <c r="U1558" s="202"/>
      <c r="V1558" s="202"/>
      <c r="W1558" s="202"/>
      <c r="X1558" s="202"/>
      <c r="Y1558" s="202"/>
      <c r="Z1558" s="202"/>
      <c r="AA1558" s="202"/>
      <c r="AB1558" s="202"/>
      <c r="AC1558" s="202"/>
      <c r="AD1558" s="202"/>
      <c r="AE1558" s="202"/>
      <c r="AF1558" s="202"/>
      <c r="AG1558" s="202"/>
      <c r="AH1558" s="202"/>
      <c r="AI1558" s="202"/>
      <c r="AJ1558" s="202"/>
      <c r="AK1558" s="202"/>
      <c r="AL1558" s="202"/>
      <c r="AM1558" s="202"/>
      <c r="AN1558" s="202"/>
      <c r="AO1558" s="202"/>
      <c r="AP1558" s="202"/>
      <c r="AQ1558" s="202"/>
      <c r="AR1558" s="202"/>
      <c r="AS1558" s="202"/>
      <c r="AT1558" s="202"/>
      <c r="AU1558" s="202"/>
      <c r="AV1558" s="202"/>
      <c r="AW1558" s="202"/>
      <c r="AX1558" s="202"/>
      <c r="AY1558" s="202"/>
      <c r="AZ1558" s="202"/>
      <c r="BA1558" s="202"/>
      <c r="BB1558" s="202"/>
      <c r="BC1558" s="202"/>
    </row>
    <row r="1559" spans="18:55" ht="14.25" customHeight="1">
      <c r="R1559" s="202"/>
      <c r="S1559" s="202"/>
      <c r="T1559" s="202"/>
      <c r="U1559" s="202"/>
      <c r="V1559" s="202"/>
      <c r="W1559" s="202"/>
      <c r="X1559" s="202"/>
      <c r="Y1559" s="202"/>
      <c r="Z1559" s="202"/>
      <c r="AA1559" s="202"/>
      <c r="AB1559" s="202"/>
      <c r="AC1559" s="202"/>
      <c r="AD1559" s="202"/>
      <c r="AE1559" s="202"/>
      <c r="AF1559" s="202"/>
      <c r="AG1559" s="202"/>
      <c r="AH1559" s="202"/>
      <c r="AI1559" s="202"/>
      <c r="AJ1559" s="202"/>
      <c r="AK1559" s="202"/>
      <c r="AL1559" s="202"/>
      <c r="AM1559" s="202"/>
      <c r="AN1559" s="202"/>
      <c r="AO1559" s="202"/>
      <c r="AP1559" s="202"/>
      <c r="AQ1559" s="202"/>
      <c r="AR1559" s="202"/>
      <c r="AS1559" s="202"/>
      <c r="AT1559" s="202"/>
      <c r="AU1559" s="202"/>
      <c r="AV1559" s="202"/>
      <c r="AW1559" s="202"/>
      <c r="AX1559" s="202"/>
      <c r="AY1559" s="202"/>
      <c r="AZ1559" s="202"/>
      <c r="BA1559" s="202"/>
      <c r="BB1559" s="202"/>
      <c r="BC1559" s="202"/>
    </row>
    <row r="1560" spans="18:55" ht="14.25" customHeight="1">
      <c r="R1560" s="202"/>
      <c r="S1560" s="202"/>
      <c r="T1560" s="202"/>
      <c r="U1560" s="202"/>
      <c r="V1560" s="202"/>
      <c r="W1560" s="202"/>
      <c r="X1560" s="202"/>
      <c r="Y1560" s="202"/>
      <c r="Z1560" s="202"/>
      <c r="AA1560" s="202"/>
      <c r="AB1560" s="202"/>
      <c r="AC1560" s="202"/>
      <c r="AD1560" s="202"/>
      <c r="AE1560" s="202"/>
      <c r="AF1560" s="202"/>
      <c r="AG1560" s="202"/>
      <c r="AH1560" s="202"/>
      <c r="AI1560" s="202"/>
      <c r="AJ1560" s="202"/>
      <c r="AK1560" s="202"/>
      <c r="AL1560" s="202"/>
      <c r="AM1560" s="202"/>
      <c r="AN1560" s="202"/>
      <c r="AO1560" s="202"/>
      <c r="AP1560" s="202"/>
      <c r="AQ1560" s="202"/>
      <c r="AR1560" s="202"/>
      <c r="AS1560" s="202"/>
      <c r="AT1560" s="202"/>
      <c r="AU1560" s="202"/>
      <c r="AV1560" s="202"/>
      <c r="AW1560" s="202"/>
      <c r="AX1560" s="202"/>
      <c r="AY1560" s="202"/>
      <c r="AZ1560" s="202"/>
      <c r="BA1560" s="202"/>
      <c r="BB1560" s="202"/>
      <c r="BC1560" s="202"/>
    </row>
    <row r="1561" spans="18:55" ht="14.25" customHeight="1">
      <c r="R1561" s="202"/>
      <c r="S1561" s="202"/>
      <c r="T1561" s="202"/>
      <c r="U1561" s="202"/>
      <c r="V1561" s="202"/>
      <c r="W1561" s="202"/>
      <c r="X1561" s="202"/>
      <c r="Y1561" s="202"/>
      <c r="Z1561" s="202"/>
      <c r="AA1561" s="202"/>
      <c r="AB1561" s="202"/>
      <c r="AC1561" s="202"/>
      <c r="AD1561" s="202"/>
      <c r="AE1561" s="202"/>
      <c r="AF1561" s="202"/>
      <c r="AG1561" s="202"/>
      <c r="AH1561" s="202"/>
      <c r="AI1561" s="202"/>
      <c r="AJ1561" s="202"/>
      <c r="AK1561" s="202"/>
      <c r="AL1561" s="202"/>
      <c r="AM1561" s="202"/>
      <c r="AN1561" s="202"/>
      <c r="AO1561" s="202"/>
      <c r="AP1561" s="202"/>
      <c r="AQ1561" s="202"/>
      <c r="AR1561" s="202"/>
      <c r="AS1561" s="202"/>
      <c r="AT1561" s="202"/>
      <c r="AU1561" s="202"/>
      <c r="AV1561" s="202"/>
      <c r="AW1561" s="202"/>
      <c r="AX1561" s="202"/>
      <c r="AY1561" s="202"/>
      <c r="AZ1561" s="202"/>
      <c r="BA1561" s="202"/>
      <c r="BB1561" s="202"/>
      <c r="BC1561" s="202"/>
    </row>
    <row r="1562" spans="18:55" ht="14.25" customHeight="1">
      <c r="R1562" s="202"/>
      <c r="S1562" s="202"/>
      <c r="T1562" s="202"/>
      <c r="U1562" s="202"/>
      <c r="V1562" s="202"/>
      <c r="W1562" s="202"/>
      <c r="X1562" s="202"/>
      <c r="Y1562" s="202"/>
      <c r="Z1562" s="202"/>
      <c r="AA1562" s="202"/>
      <c r="AB1562" s="202"/>
      <c r="AC1562" s="202"/>
      <c r="AD1562" s="202"/>
      <c r="AE1562" s="202"/>
      <c r="AF1562" s="202"/>
      <c r="AG1562" s="202"/>
      <c r="AH1562" s="202"/>
      <c r="AI1562" s="202"/>
      <c r="AJ1562" s="202"/>
      <c r="AK1562" s="202"/>
      <c r="AL1562" s="202"/>
      <c r="AM1562" s="202"/>
      <c r="AN1562" s="202"/>
      <c r="AO1562" s="202"/>
      <c r="AP1562" s="202"/>
      <c r="AQ1562" s="202"/>
      <c r="AR1562" s="202"/>
      <c r="AS1562" s="202"/>
      <c r="AT1562" s="202"/>
      <c r="AU1562" s="202"/>
      <c r="AV1562" s="202"/>
      <c r="AW1562" s="202"/>
      <c r="AX1562" s="202"/>
      <c r="AY1562" s="202"/>
      <c r="AZ1562" s="202"/>
      <c r="BA1562" s="202"/>
      <c r="BB1562" s="202"/>
      <c r="BC1562" s="202"/>
    </row>
    <row r="1563" spans="18:55" ht="14.25" customHeight="1">
      <c r="R1563" s="202"/>
      <c r="S1563" s="202"/>
      <c r="T1563" s="202"/>
      <c r="U1563" s="202"/>
      <c r="V1563" s="202"/>
      <c r="W1563" s="202"/>
      <c r="X1563" s="202"/>
      <c r="Y1563" s="202"/>
      <c r="Z1563" s="202"/>
      <c r="AA1563" s="202"/>
      <c r="AB1563" s="202"/>
      <c r="AC1563" s="202"/>
      <c r="AD1563" s="202"/>
      <c r="AE1563" s="202"/>
      <c r="AF1563" s="202"/>
      <c r="AG1563" s="202"/>
      <c r="AH1563" s="202"/>
      <c r="AI1563" s="202"/>
      <c r="AJ1563" s="202"/>
      <c r="AK1563" s="202"/>
      <c r="AL1563" s="202"/>
      <c r="AM1563" s="202"/>
      <c r="AN1563" s="202"/>
      <c r="AO1563" s="202"/>
      <c r="AP1563" s="202"/>
      <c r="AQ1563" s="202"/>
      <c r="AR1563" s="202"/>
      <c r="AS1563" s="202"/>
      <c r="AT1563" s="202"/>
      <c r="AU1563" s="202"/>
      <c r="AV1563" s="202"/>
      <c r="AW1563" s="202"/>
      <c r="AX1563" s="202"/>
      <c r="AY1563" s="202"/>
      <c r="AZ1563" s="202"/>
      <c r="BA1563" s="202"/>
      <c r="BB1563" s="202"/>
      <c r="BC1563" s="202"/>
    </row>
    <row r="1564" spans="18:55" ht="14.25" customHeight="1">
      <c r="R1564" s="202"/>
      <c r="S1564" s="202"/>
      <c r="T1564" s="202"/>
      <c r="U1564" s="202"/>
      <c r="V1564" s="202"/>
      <c r="W1564" s="202"/>
      <c r="X1564" s="202"/>
      <c r="Y1564" s="202"/>
      <c r="Z1564" s="202"/>
      <c r="AA1564" s="202"/>
      <c r="AB1564" s="202"/>
      <c r="AC1564" s="202"/>
      <c r="AD1564" s="202"/>
      <c r="AE1564" s="202"/>
      <c r="AF1564" s="202"/>
      <c r="AG1564" s="202"/>
      <c r="AH1564" s="202"/>
      <c r="AI1564" s="202"/>
      <c r="AJ1564" s="202"/>
      <c r="AK1564" s="202"/>
      <c r="AL1564" s="202"/>
      <c r="AM1564" s="202"/>
      <c r="AN1564" s="202"/>
      <c r="AO1564" s="202"/>
      <c r="AP1564" s="202"/>
      <c r="AQ1564" s="202"/>
      <c r="AR1564" s="202"/>
      <c r="AS1564" s="202"/>
      <c r="AT1564" s="202"/>
      <c r="AU1564" s="202"/>
      <c r="AV1564" s="202"/>
      <c r="AW1564" s="202"/>
      <c r="AX1564" s="202"/>
      <c r="AY1564" s="202"/>
      <c r="AZ1564" s="202"/>
      <c r="BA1564" s="202"/>
      <c r="BB1564" s="202"/>
      <c r="BC1564" s="202"/>
    </row>
    <row r="1565" spans="18:55" ht="14.25" customHeight="1">
      <c r="R1565" s="202"/>
      <c r="S1565" s="202"/>
      <c r="T1565" s="202"/>
      <c r="U1565" s="202"/>
      <c r="V1565" s="202"/>
      <c r="W1565" s="202"/>
      <c r="X1565" s="202"/>
      <c r="Y1565" s="202"/>
      <c r="Z1565" s="202"/>
      <c r="AA1565" s="202"/>
      <c r="AB1565" s="202"/>
      <c r="AC1565" s="202"/>
      <c r="AD1565" s="202"/>
      <c r="AE1565" s="202"/>
      <c r="AF1565" s="202"/>
      <c r="AG1565" s="202"/>
      <c r="AH1565" s="202"/>
      <c r="AI1565" s="202"/>
      <c r="AJ1565" s="202"/>
      <c r="AK1565" s="202"/>
      <c r="AL1565" s="202"/>
      <c r="AM1565" s="202"/>
      <c r="AN1565" s="202"/>
      <c r="AO1565" s="202"/>
      <c r="AP1565" s="202"/>
      <c r="AQ1565" s="202"/>
      <c r="AR1565" s="202"/>
      <c r="AS1565" s="202"/>
      <c r="AT1565" s="202"/>
      <c r="AU1565" s="202"/>
      <c r="AV1565" s="202"/>
      <c r="AW1565" s="202"/>
      <c r="AX1565" s="202"/>
      <c r="AY1565" s="202"/>
      <c r="AZ1565" s="202"/>
      <c r="BA1565" s="202"/>
      <c r="BB1565" s="202"/>
      <c r="BC1565" s="202"/>
    </row>
    <row r="1566" spans="18:55" ht="14.25" customHeight="1">
      <c r="R1566" s="202"/>
      <c r="S1566" s="202"/>
      <c r="T1566" s="202"/>
      <c r="U1566" s="202"/>
      <c r="V1566" s="202"/>
      <c r="W1566" s="202"/>
      <c r="X1566" s="202"/>
      <c r="Y1566" s="202"/>
      <c r="Z1566" s="202"/>
      <c r="AA1566" s="202"/>
      <c r="AB1566" s="202"/>
      <c r="AC1566" s="202"/>
      <c r="AD1566" s="202"/>
      <c r="AE1566" s="202"/>
      <c r="AF1566" s="202"/>
      <c r="AG1566" s="202"/>
      <c r="AH1566" s="202"/>
      <c r="AI1566" s="202"/>
      <c r="AJ1566" s="202"/>
      <c r="AK1566" s="202"/>
      <c r="AL1566" s="202"/>
      <c r="AM1566" s="202"/>
      <c r="AN1566" s="202"/>
      <c r="AO1566" s="202"/>
      <c r="AP1566" s="202"/>
      <c r="AQ1566" s="202"/>
      <c r="AR1566" s="202"/>
      <c r="AS1566" s="202"/>
      <c r="AT1566" s="202"/>
      <c r="AU1566" s="202"/>
      <c r="AV1566" s="202"/>
      <c r="AW1566" s="202"/>
      <c r="AX1566" s="202"/>
      <c r="AY1566" s="202"/>
      <c r="AZ1566" s="202"/>
      <c r="BA1566" s="202"/>
      <c r="BB1566" s="202"/>
      <c r="BC1566" s="202"/>
    </row>
    <row r="1567" spans="18:55" ht="14.25" customHeight="1">
      <c r="R1567" s="202"/>
      <c r="S1567" s="202"/>
      <c r="T1567" s="202"/>
      <c r="U1567" s="202"/>
      <c r="V1567" s="202"/>
      <c r="W1567" s="202"/>
      <c r="X1567" s="202"/>
      <c r="Y1567" s="202"/>
      <c r="Z1567" s="202"/>
      <c r="AA1567" s="202"/>
      <c r="AB1567" s="202"/>
      <c r="AC1567" s="202"/>
      <c r="AD1567" s="202"/>
      <c r="AE1567" s="202"/>
      <c r="AF1567" s="202"/>
      <c r="AG1567" s="202"/>
      <c r="AH1567" s="202"/>
      <c r="AI1567" s="202"/>
      <c r="AJ1567" s="202"/>
      <c r="AK1567" s="202"/>
      <c r="AL1567" s="202"/>
      <c r="AM1567" s="202"/>
      <c r="AN1567" s="202"/>
      <c r="AO1567" s="202"/>
      <c r="AP1567" s="202"/>
      <c r="AQ1567" s="202"/>
      <c r="AR1567" s="202"/>
      <c r="AS1567" s="202"/>
      <c r="AT1567" s="202"/>
      <c r="AU1567" s="202"/>
      <c r="AV1567" s="202"/>
      <c r="AW1567" s="202"/>
      <c r="AX1567" s="202"/>
      <c r="AY1567" s="202"/>
      <c r="AZ1567" s="202"/>
      <c r="BA1567" s="202"/>
      <c r="BB1567" s="202"/>
      <c r="BC1567" s="202"/>
    </row>
    <row r="1568" spans="18:55" ht="14.25" customHeight="1">
      <c r="R1568" s="202"/>
      <c r="S1568" s="202"/>
      <c r="T1568" s="202"/>
      <c r="U1568" s="202"/>
      <c r="V1568" s="202"/>
      <c r="W1568" s="202"/>
      <c r="X1568" s="202"/>
      <c r="Y1568" s="202"/>
      <c r="Z1568" s="202"/>
      <c r="AA1568" s="202"/>
      <c r="AB1568" s="202"/>
      <c r="AC1568" s="202"/>
      <c r="AD1568" s="202"/>
      <c r="AE1568" s="202"/>
      <c r="AF1568" s="202"/>
      <c r="AG1568" s="202"/>
      <c r="AH1568" s="202"/>
      <c r="AI1568" s="202"/>
      <c r="AJ1568" s="202"/>
      <c r="AK1568" s="202"/>
      <c r="AL1568" s="202"/>
      <c r="AM1568" s="202"/>
      <c r="AN1568" s="202"/>
      <c r="AO1568" s="202"/>
      <c r="AP1568" s="202"/>
      <c r="AQ1568" s="202"/>
      <c r="AR1568" s="202"/>
      <c r="AS1568" s="202"/>
      <c r="AT1568" s="202"/>
      <c r="AU1568" s="202"/>
      <c r="AV1568" s="202"/>
      <c r="AW1568" s="202"/>
      <c r="AX1568" s="202"/>
      <c r="AY1568" s="202"/>
      <c r="AZ1568" s="202"/>
      <c r="BA1568" s="202"/>
      <c r="BB1568" s="202"/>
      <c r="BC1568" s="202"/>
    </row>
    <row r="1569" spans="18:55" ht="14.25" customHeight="1">
      <c r="R1569" s="202"/>
      <c r="S1569" s="202"/>
      <c r="T1569" s="202"/>
      <c r="U1569" s="202"/>
      <c r="V1569" s="202"/>
      <c r="W1569" s="202"/>
      <c r="X1569" s="202"/>
      <c r="Y1569" s="202"/>
      <c r="Z1569" s="202"/>
      <c r="AA1569" s="202"/>
      <c r="AB1569" s="202"/>
      <c r="AC1569" s="202"/>
      <c r="AD1569" s="202"/>
      <c r="AE1569" s="202"/>
      <c r="AF1569" s="202"/>
      <c r="AG1569" s="202"/>
      <c r="AH1569" s="202"/>
      <c r="AI1569" s="202"/>
      <c r="AJ1569" s="202"/>
      <c r="AK1569" s="202"/>
      <c r="AL1569" s="202"/>
      <c r="AM1569" s="202"/>
      <c r="AN1569" s="202"/>
      <c r="AO1569" s="202"/>
      <c r="AP1569" s="202"/>
      <c r="AQ1569" s="202"/>
      <c r="AR1569" s="202"/>
      <c r="AS1569" s="202"/>
      <c r="AT1569" s="202"/>
      <c r="AU1569" s="202"/>
      <c r="AV1569" s="202"/>
      <c r="AW1569" s="202"/>
      <c r="AX1569" s="202"/>
      <c r="AY1569" s="202"/>
      <c r="AZ1569" s="202"/>
      <c r="BA1569" s="202"/>
      <c r="BB1569" s="202"/>
      <c r="BC1569" s="202"/>
    </row>
    <row r="1570" spans="18:55" ht="14.25" customHeight="1">
      <c r="R1570" s="202"/>
      <c r="S1570" s="202"/>
      <c r="T1570" s="202"/>
      <c r="U1570" s="202"/>
      <c r="V1570" s="202"/>
      <c r="W1570" s="202"/>
      <c r="X1570" s="202"/>
      <c r="Y1570" s="202"/>
      <c r="Z1570" s="202"/>
      <c r="AA1570" s="202"/>
      <c r="AB1570" s="202"/>
      <c r="AC1570" s="202"/>
      <c r="AD1570" s="202"/>
      <c r="AE1570" s="202"/>
      <c r="AF1570" s="202"/>
      <c r="AG1570" s="202"/>
      <c r="AH1570" s="202"/>
      <c r="AI1570" s="202"/>
      <c r="AJ1570" s="202"/>
      <c r="AK1570" s="202"/>
      <c r="AL1570" s="202"/>
      <c r="AM1570" s="202"/>
      <c r="AN1570" s="202"/>
      <c r="AO1570" s="202"/>
      <c r="AP1570" s="202"/>
      <c r="AQ1570" s="202"/>
      <c r="AR1570" s="202"/>
      <c r="AS1570" s="202"/>
      <c r="AT1570" s="202"/>
      <c r="AU1570" s="202"/>
      <c r="AV1570" s="202"/>
      <c r="AW1570" s="202"/>
      <c r="AX1570" s="202"/>
      <c r="AY1570" s="202"/>
      <c r="AZ1570" s="202"/>
      <c r="BA1570" s="202"/>
      <c r="BB1570" s="202"/>
      <c r="BC1570" s="202"/>
    </row>
    <row r="1571" spans="18:55" ht="14.25" customHeight="1">
      <c r="R1571" s="202"/>
      <c r="S1571" s="202"/>
      <c r="T1571" s="202"/>
      <c r="U1571" s="202"/>
      <c r="V1571" s="202"/>
      <c r="W1571" s="202"/>
      <c r="X1571" s="202"/>
      <c r="Y1571" s="202"/>
      <c r="Z1571" s="202"/>
      <c r="AA1571" s="202"/>
      <c r="AB1571" s="202"/>
      <c r="AC1571" s="202"/>
      <c r="AD1571" s="202"/>
      <c r="AE1571" s="202"/>
      <c r="AF1571" s="202"/>
      <c r="AG1571" s="202"/>
      <c r="AH1571" s="202"/>
      <c r="AI1571" s="202"/>
      <c r="AJ1571" s="202"/>
      <c r="AK1571" s="202"/>
      <c r="AL1571" s="202"/>
      <c r="AM1571" s="202"/>
      <c r="AN1571" s="202"/>
      <c r="AO1571" s="202"/>
      <c r="AP1571" s="202"/>
      <c r="AQ1571" s="202"/>
      <c r="AR1571" s="202"/>
      <c r="AS1571" s="202"/>
      <c r="AT1571" s="202"/>
      <c r="AU1571" s="202"/>
      <c r="AV1571" s="202"/>
      <c r="AW1571" s="202"/>
      <c r="AX1571" s="202"/>
      <c r="AY1571" s="202"/>
      <c r="AZ1571" s="202"/>
      <c r="BA1571" s="202"/>
      <c r="BB1571" s="202"/>
      <c r="BC1571" s="202"/>
    </row>
    <row r="1572" spans="18:55" ht="14.25" customHeight="1">
      <c r="R1572" s="202"/>
      <c r="S1572" s="202"/>
      <c r="T1572" s="202"/>
      <c r="U1572" s="202"/>
      <c r="V1572" s="202"/>
      <c r="W1572" s="202"/>
      <c r="X1572" s="202"/>
      <c r="Y1572" s="202"/>
      <c r="Z1572" s="202"/>
      <c r="AA1572" s="202"/>
      <c r="AB1572" s="202"/>
      <c r="AC1572" s="202"/>
      <c r="AD1572" s="202"/>
      <c r="AE1572" s="202"/>
      <c r="AF1572" s="202"/>
      <c r="AG1572" s="202"/>
      <c r="AH1572" s="202"/>
      <c r="AI1572" s="202"/>
      <c r="AJ1572" s="202"/>
      <c r="AK1572" s="202"/>
      <c r="AL1572" s="202"/>
      <c r="AM1572" s="202"/>
      <c r="AN1572" s="202"/>
      <c r="AO1572" s="202"/>
      <c r="AP1572" s="202"/>
      <c r="AQ1572" s="202"/>
      <c r="AR1572" s="202"/>
      <c r="AS1572" s="202"/>
      <c r="AT1572" s="202"/>
      <c r="AU1572" s="202"/>
      <c r="AV1572" s="202"/>
      <c r="AW1572" s="202"/>
      <c r="AX1572" s="202"/>
      <c r="AY1572" s="202"/>
      <c r="AZ1572" s="202"/>
      <c r="BA1572" s="202"/>
      <c r="BB1572" s="202"/>
      <c r="BC1572" s="202"/>
    </row>
    <row r="1573" spans="18:55" ht="14.25" customHeight="1">
      <c r="R1573" s="202"/>
      <c r="S1573" s="202"/>
      <c r="T1573" s="202"/>
      <c r="U1573" s="202"/>
      <c r="V1573" s="202"/>
      <c r="W1573" s="202"/>
      <c r="X1573" s="202"/>
      <c r="Y1573" s="202"/>
      <c r="Z1573" s="202"/>
      <c r="AA1573" s="202"/>
      <c r="AB1573" s="202"/>
      <c r="AC1573" s="202"/>
      <c r="AD1573" s="202"/>
      <c r="AE1573" s="202"/>
      <c r="AF1573" s="202"/>
      <c r="AG1573" s="202"/>
      <c r="AH1573" s="202"/>
      <c r="AI1573" s="202"/>
      <c r="AJ1573" s="202"/>
      <c r="AK1573" s="202"/>
      <c r="AL1573" s="202"/>
      <c r="AM1573" s="202"/>
      <c r="AN1573" s="202"/>
      <c r="AO1573" s="202"/>
      <c r="AP1573" s="202"/>
      <c r="AQ1573" s="202"/>
      <c r="AR1573" s="202"/>
      <c r="AS1573" s="202"/>
      <c r="AT1573" s="202"/>
      <c r="AU1573" s="202"/>
      <c r="AV1573" s="202"/>
      <c r="AW1573" s="202"/>
      <c r="AX1573" s="202"/>
      <c r="AY1573" s="202"/>
      <c r="AZ1573" s="202"/>
      <c r="BA1573" s="202"/>
      <c r="BB1573" s="202"/>
      <c r="BC1573" s="202"/>
    </row>
    <row r="1574" spans="18:55" ht="14.25" customHeight="1">
      <c r="R1574" s="202"/>
      <c r="S1574" s="202"/>
      <c r="T1574" s="202"/>
      <c r="U1574" s="202"/>
      <c r="V1574" s="202"/>
      <c r="W1574" s="202"/>
      <c r="X1574" s="202"/>
      <c r="Y1574" s="202"/>
      <c r="Z1574" s="202"/>
      <c r="AA1574" s="202"/>
      <c r="AB1574" s="202"/>
      <c r="AC1574" s="202"/>
      <c r="AD1574" s="202"/>
      <c r="AE1574" s="202"/>
      <c r="AF1574" s="202"/>
      <c r="AG1574" s="202"/>
      <c r="AH1574" s="202"/>
      <c r="AI1574" s="202"/>
      <c r="AJ1574" s="202"/>
      <c r="AK1574" s="202"/>
      <c r="AL1574" s="202"/>
      <c r="AM1574" s="202"/>
      <c r="AN1574" s="202"/>
      <c r="AO1574" s="202"/>
      <c r="AP1574" s="202"/>
      <c r="AQ1574" s="202"/>
      <c r="AR1574" s="202"/>
      <c r="AS1574" s="202"/>
      <c r="AT1574" s="202"/>
      <c r="AU1574" s="202"/>
      <c r="AV1574" s="202"/>
      <c r="AW1574" s="202"/>
      <c r="AX1574" s="202"/>
      <c r="AY1574" s="202"/>
      <c r="AZ1574" s="202"/>
      <c r="BA1574" s="202"/>
      <c r="BB1574" s="202"/>
      <c r="BC1574" s="202"/>
    </row>
    <row r="1575" spans="18:55" ht="14.25" customHeight="1">
      <c r="R1575" s="202"/>
      <c r="S1575" s="202"/>
      <c r="T1575" s="202"/>
      <c r="U1575" s="202"/>
      <c r="V1575" s="202"/>
      <c r="W1575" s="202"/>
      <c r="X1575" s="202"/>
      <c r="Y1575" s="202"/>
      <c r="Z1575" s="202"/>
      <c r="AA1575" s="202"/>
      <c r="AB1575" s="202"/>
      <c r="AC1575" s="202"/>
      <c r="AD1575" s="202"/>
      <c r="AE1575" s="202"/>
      <c r="AF1575" s="202"/>
      <c r="AG1575" s="202"/>
      <c r="AH1575" s="202"/>
      <c r="AI1575" s="202"/>
      <c r="AJ1575" s="202"/>
      <c r="AK1575" s="202"/>
      <c r="AL1575" s="202"/>
      <c r="AM1575" s="202"/>
      <c r="AN1575" s="202"/>
      <c r="AO1575" s="202"/>
      <c r="AP1575" s="202"/>
      <c r="AQ1575" s="202"/>
      <c r="AR1575" s="202"/>
      <c r="AS1575" s="202"/>
      <c r="AT1575" s="202"/>
      <c r="AU1575" s="202"/>
      <c r="AV1575" s="202"/>
      <c r="AW1575" s="202"/>
      <c r="AX1575" s="202"/>
      <c r="AY1575" s="202"/>
      <c r="AZ1575" s="202"/>
      <c r="BA1575" s="202"/>
      <c r="BB1575" s="202"/>
      <c r="BC1575" s="202"/>
    </row>
    <row r="1576" spans="18:55" ht="14.25" customHeight="1">
      <c r="R1576" s="202"/>
      <c r="S1576" s="202"/>
      <c r="T1576" s="202"/>
      <c r="U1576" s="202"/>
      <c r="V1576" s="202"/>
      <c r="W1576" s="202"/>
      <c r="X1576" s="202"/>
      <c r="Y1576" s="202"/>
      <c r="Z1576" s="202"/>
      <c r="AA1576" s="202"/>
      <c r="AB1576" s="202"/>
      <c r="AC1576" s="202"/>
      <c r="AD1576" s="202"/>
      <c r="AE1576" s="202"/>
      <c r="AF1576" s="202"/>
      <c r="AG1576" s="202"/>
      <c r="AH1576" s="202"/>
      <c r="AI1576" s="202"/>
      <c r="AJ1576" s="202"/>
      <c r="AK1576" s="202"/>
      <c r="AL1576" s="202"/>
      <c r="AM1576" s="202"/>
      <c r="AN1576" s="202"/>
      <c r="AO1576" s="202"/>
      <c r="AP1576" s="202"/>
      <c r="AQ1576" s="202"/>
      <c r="AR1576" s="202"/>
      <c r="AS1576" s="202"/>
      <c r="AT1576" s="202"/>
      <c r="AU1576" s="202"/>
      <c r="AV1576" s="202"/>
      <c r="AW1576" s="202"/>
      <c r="AX1576" s="202"/>
      <c r="AY1576" s="202"/>
      <c r="AZ1576" s="202"/>
      <c r="BA1576" s="202"/>
      <c r="BB1576" s="202"/>
      <c r="BC1576" s="202"/>
    </row>
    <row r="1577" spans="18:55" ht="14.25" customHeight="1">
      <c r="R1577" s="202"/>
      <c r="S1577" s="202"/>
      <c r="T1577" s="202"/>
      <c r="U1577" s="202"/>
      <c r="V1577" s="202"/>
      <c r="W1577" s="202"/>
      <c r="X1577" s="202"/>
      <c r="Y1577" s="202"/>
      <c r="Z1577" s="202"/>
      <c r="AA1577" s="202"/>
      <c r="AB1577" s="202"/>
      <c r="AC1577" s="202"/>
      <c r="AD1577" s="202"/>
      <c r="AE1577" s="202"/>
      <c r="AF1577" s="202"/>
      <c r="AG1577" s="202"/>
      <c r="AH1577" s="202"/>
      <c r="AI1577" s="202"/>
      <c r="AJ1577" s="202"/>
      <c r="AK1577" s="202"/>
      <c r="AL1577" s="202"/>
      <c r="AM1577" s="202"/>
      <c r="AN1577" s="202"/>
      <c r="AO1577" s="202"/>
      <c r="AP1577" s="202"/>
      <c r="AQ1577" s="202"/>
      <c r="AR1577" s="202"/>
      <c r="AS1577" s="202"/>
      <c r="AT1577" s="202"/>
      <c r="AU1577" s="202"/>
      <c r="AV1577" s="202"/>
      <c r="AW1577" s="202"/>
      <c r="AX1577" s="202"/>
      <c r="AY1577" s="202"/>
      <c r="AZ1577" s="202"/>
      <c r="BA1577" s="202"/>
      <c r="BB1577" s="202"/>
      <c r="BC1577" s="202"/>
    </row>
    <row r="1578" spans="18:55" ht="14.25" customHeight="1">
      <c r="R1578" s="202"/>
      <c r="S1578" s="202"/>
      <c r="T1578" s="202"/>
      <c r="U1578" s="202"/>
      <c r="V1578" s="202"/>
      <c r="W1578" s="202"/>
      <c r="X1578" s="202"/>
      <c r="Y1578" s="202"/>
      <c r="Z1578" s="202"/>
      <c r="AA1578" s="202"/>
      <c r="AB1578" s="202"/>
      <c r="AC1578" s="202"/>
      <c r="AD1578" s="202"/>
      <c r="AE1578" s="202"/>
      <c r="AF1578" s="202"/>
      <c r="AG1578" s="202"/>
      <c r="AH1578" s="202"/>
      <c r="AI1578" s="202"/>
      <c r="AJ1578" s="202"/>
      <c r="AK1578" s="202"/>
      <c r="AL1578" s="202"/>
      <c r="AM1578" s="202"/>
      <c r="AN1578" s="202"/>
      <c r="AO1578" s="202"/>
      <c r="AP1578" s="202"/>
      <c r="AQ1578" s="202"/>
      <c r="AR1578" s="202"/>
      <c r="AS1578" s="202"/>
      <c r="AT1578" s="202"/>
      <c r="AU1578" s="202"/>
      <c r="AV1578" s="202"/>
      <c r="AW1578" s="202"/>
      <c r="AX1578" s="202"/>
      <c r="AY1578" s="202"/>
      <c r="AZ1578" s="202"/>
      <c r="BA1578" s="202"/>
      <c r="BB1578" s="202"/>
      <c r="BC1578" s="202"/>
    </row>
    <row r="1579" spans="18:55" ht="14.25" customHeight="1">
      <c r="R1579" s="202"/>
      <c r="S1579" s="202"/>
      <c r="T1579" s="202"/>
      <c r="U1579" s="202"/>
      <c r="V1579" s="202"/>
      <c r="W1579" s="202"/>
      <c r="X1579" s="202"/>
      <c r="Y1579" s="202"/>
      <c r="Z1579" s="202"/>
      <c r="AA1579" s="202"/>
      <c r="AB1579" s="202"/>
      <c r="AC1579" s="202"/>
      <c r="AD1579" s="202"/>
      <c r="AE1579" s="202"/>
      <c r="AF1579" s="202"/>
      <c r="AG1579" s="202"/>
      <c r="AH1579" s="202"/>
      <c r="AI1579" s="202"/>
      <c r="AJ1579" s="202"/>
      <c r="AK1579" s="202"/>
      <c r="AL1579" s="202"/>
      <c r="AM1579" s="202"/>
      <c r="AN1579" s="202"/>
      <c r="AO1579" s="202"/>
      <c r="AP1579" s="202"/>
      <c r="AQ1579" s="202"/>
      <c r="AR1579" s="202"/>
      <c r="AS1579" s="202"/>
      <c r="AT1579" s="202"/>
      <c r="AU1579" s="202"/>
      <c r="AV1579" s="202"/>
      <c r="AW1579" s="202"/>
      <c r="AX1579" s="202"/>
      <c r="AY1579" s="202"/>
      <c r="AZ1579" s="202"/>
      <c r="BA1579" s="202"/>
      <c r="BB1579" s="202"/>
      <c r="BC1579" s="202"/>
    </row>
    <row r="1580" spans="18:55" ht="14.25" customHeight="1">
      <c r="R1580" s="202"/>
      <c r="S1580" s="202"/>
      <c r="T1580" s="202"/>
      <c r="U1580" s="202"/>
      <c r="V1580" s="202"/>
      <c r="W1580" s="202"/>
      <c r="X1580" s="202"/>
      <c r="Y1580" s="202"/>
      <c r="Z1580" s="202"/>
      <c r="AA1580" s="202"/>
      <c r="AB1580" s="202"/>
      <c r="AC1580" s="202"/>
      <c r="AD1580" s="202"/>
      <c r="AE1580" s="202"/>
      <c r="AF1580" s="202"/>
      <c r="AG1580" s="202"/>
      <c r="AH1580" s="202"/>
      <c r="AI1580" s="202"/>
      <c r="AJ1580" s="202"/>
      <c r="AK1580" s="202"/>
      <c r="AL1580" s="202"/>
      <c r="AM1580" s="202"/>
      <c r="AN1580" s="202"/>
      <c r="AO1580" s="202"/>
      <c r="AP1580" s="202"/>
      <c r="AQ1580" s="202"/>
      <c r="AR1580" s="202"/>
      <c r="AS1580" s="202"/>
      <c r="AT1580" s="202"/>
      <c r="AU1580" s="202"/>
      <c r="AV1580" s="202"/>
      <c r="AW1580" s="202"/>
      <c r="AX1580" s="202"/>
      <c r="AY1580" s="202"/>
      <c r="AZ1580" s="202"/>
      <c r="BA1580" s="202"/>
      <c r="BB1580" s="202"/>
      <c r="BC1580" s="202"/>
    </row>
    <row r="1581" spans="18:55" ht="14.25" customHeight="1">
      <c r="R1581" s="202"/>
      <c r="S1581" s="202"/>
      <c r="T1581" s="202"/>
      <c r="U1581" s="202"/>
      <c r="V1581" s="202"/>
      <c r="W1581" s="202"/>
      <c r="X1581" s="202"/>
      <c r="Y1581" s="202"/>
      <c r="Z1581" s="202"/>
      <c r="AA1581" s="202"/>
      <c r="AB1581" s="202"/>
      <c r="AC1581" s="202"/>
      <c r="AD1581" s="202"/>
      <c r="AE1581" s="202"/>
      <c r="AF1581" s="202"/>
      <c r="AG1581" s="202"/>
      <c r="AH1581" s="202"/>
      <c r="AI1581" s="202"/>
      <c r="AJ1581" s="202"/>
      <c r="AK1581" s="202"/>
      <c r="AL1581" s="202"/>
      <c r="AM1581" s="202"/>
      <c r="AN1581" s="202"/>
      <c r="AO1581" s="202"/>
      <c r="AP1581" s="202"/>
      <c r="AQ1581" s="202"/>
      <c r="AR1581" s="202"/>
      <c r="AS1581" s="202"/>
      <c r="AT1581" s="202"/>
      <c r="AU1581" s="202"/>
      <c r="AV1581" s="202"/>
      <c r="AW1581" s="202"/>
      <c r="AX1581" s="202"/>
      <c r="AY1581" s="202"/>
      <c r="AZ1581" s="202"/>
      <c r="BA1581" s="202"/>
      <c r="BB1581" s="202"/>
      <c r="BC1581" s="202"/>
    </row>
    <row r="1582" spans="18:55" ht="14.25" customHeight="1">
      <c r="R1582" s="202"/>
      <c r="S1582" s="202"/>
      <c r="T1582" s="202"/>
      <c r="U1582" s="202"/>
      <c r="V1582" s="202"/>
      <c r="W1582" s="202"/>
      <c r="X1582" s="202"/>
      <c r="Y1582" s="202"/>
      <c r="Z1582" s="202"/>
      <c r="AA1582" s="202"/>
      <c r="AB1582" s="202"/>
      <c r="AC1582" s="202"/>
      <c r="AD1582" s="202"/>
      <c r="AE1582" s="202"/>
      <c r="AF1582" s="202"/>
      <c r="AG1582" s="202"/>
      <c r="AH1582" s="202"/>
      <c r="AI1582" s="202"/>
      <c r="AJ1582" s="202"/>
      <c r="AK1582" s="202"/>
      <c r="AL1582" s="202"/>
      <c r="AM1582" s="202"/>
      <c r="AN1582" s="202"/>
      <c r="AO1582" s="202"/>
      <c r="AP1582" s="202"/>
      <c r="AQ1582" s="202"/>
      <c r="AR1582" s="202"/>
      <c r="AS1582" s="202"/>
      <c r="AT1582" s="202"/>
      <c r="AU1582" s="202"/>
      <c r="AV1582" s="202"/>
      <c r="AW1582" s="202"/>
      <c r="AX1582" s="202"/>
      <c r="AY1582" s="202"/>
      <c r="AZ1582" s="202"/>
      <c r="BA1582" s="202"/>
      <c r="BB1582" s="202"/>
      <c r="BC1582" s="202"/>
    </row>
    <row r="1583" spans="18:55" ht="14.25" customHeight="1">
      <c r="R1583" s="202"/>
      <c r="S1583" s="202"/>
      <c r="T1583" s="202"/>
      <c r="U1583" s="202"/>
      <c r="V1583" s="202"/>
      <c r="W1583" s="202"/>
      <c r="X1583" s="202"/>
      <c r="Y1583" s="202"/>
      <c r="Z1583" s="202"/>
      <c r="AA1583" s="202"/>
      <c r="AB1583" s="202"/>
      <c r="AC1583" s="202"/>
      <c r="AD1583" s="202"/>
      <c r="AE1583" s="202"/>
      <c r="AF1583" s="202"/>
      <c r="AG1583" s="202"/>
      <c r="AH1583" s="202"/>
      <c r="AI1583" s="202"/>
      <c r="AJ1583" s="202"/>
      <c r="AK1583" s="202"/>
      <c r="AL1583" s="202"/>
      <c r="AM1583" s="202"/>
      <c r="AN1583" s="202"/>
      <c r="AO1583" s="202"/>
      <c r="AP1583" s="202"/>
      <c r="AQ1583" s="202"/>
      <c r="AR1583" s="202"/>
      <c r="AS1583" s="202"/>
      <c r="AT1583" s="202"/>
      <c r="AU1583" s="202"/>
      <c r="AV1583" s="202"/>
      <c r="AW1583" s="202"/>
      <c r="AX1583" s="202"/>
      <c r="AY1583" s="202"/>
      <c r="AZ1583" s="202"/>
      <c r="BA1583" s="202"/>
      <c r="BB1583" s="202"/>
      <c r="BC1583" s="202"/>
    </row>
    <row r="1584" spans="18:55" ht="14.25" customHeight="1">
      <c r="R1584" s="202"/>
      <c r="S1584" s="202"/>
      <c r="T1584" s="202"/>
      <c r="U1584" s="202"/>
      <c r="V1584" s="202"/>
      <c r="W1584" s="202"/>
      <c r="X1584" s="202"/>
      <c r="Y1584" s="202"/>
      <c r="Z1584" s="202"/>
      <c r="AA1584" s="202"/>
      <c r="AB1584" s="202"/>
      <c r="AC1584" s="202"/>
      <c r="AD1584" s="202"/>
      <c r="AE1584" s="202"/>
      <c r="AF1584" s="202"/>
      <c r="AG1584" s="202"/>
      <c r="AH1584" s="202"/>
      <c r="AI1584" s="202"/>
      <c r="AJ1584" s="202"/>
      <c r="AK1584" s="202"/>
      <c r="AL1584" s="202"/>
      <c r="AM1584" s="202"/>
      <c r="AN1584" s="202"/>
      <c r="AO1584" s="202"/>
      <c r="AP1584" s="202"/>
      <c r="AQ1584" s="202"/>
      <c r="AR1584" s="202"/>
      <c r="AS1584" s="202"/>
      <c r="AT1584" s="202"/>
      <c r="AU1584" s="202"/>
      <c r="AV1584" s="202"/>
      <c r="AW1584" s="202"/>
      <c r="AX1584" s="202"/>
      <c r="AY1584" s="202"/>
      <c r="AZ1584" s="202"/>
      <c r="BA1584" s="202"/>
      <c r="BB1584" s="202"/>
      <c r="BC1584" s="202"/>
    </row>
    <row r="1585" spans="18:55" ht="14.25" customHeight="1">
      <c r="R1585" s="202"/>
      <c r="S1585" s="202"/>
      <c r="T1585" s="202"/>
      <c r="U1585" s="202"/>
      <c r="V1585" s="202"/>
      <c r="W1585" s="202"/>
      <c r="X1585" s="202"/>
      <c r="Y1585" s="202"/>
      <c r="Z1585" s="202"/>
      <c r="AA1585" s="202"/>
      <c r="AB1585" s="202"/>
      <c r="AC1585" s="202"/>
      <c r="AD1585" s="202"/>
      <c r="AE1585" s="202"/>
      <c r="AF1585" s="202"/>
      <c r="AG1585" s="202"/>
      <c r="AH1585" s="202"/>
      <c r="AI1585" s="202"/>
      <c r="AJ1585" s="202"/>
      <c r="AK1585" s="202"/>
      <c r="AL1585" s="202"/>
      <c r="AM1585" s="202"/>
      <c r="AN1585" s="202"/>
      <c r="AO1585" s="202"/>
      <c r="AP1585" s="202"/>
      <c r="AQ1585" s="202"/>
      <c r="AR1585" s="202"/>
      <c r="AS1585" s="202"/>
      <c r="AT1585" s="202"/>
      <c r="AU1585" s="202"/>
      <c r="AV1585" s="202"/>
      <c r="AW1585" s="202"/>
      <c r="AX1585" s="202"/>
      <c r="AY1585" s="202"/>
      <c r="AZ1585" s="202"/>
      <c r="BA1585" s="202"/>
      <c r="BB1585" s="202"/>
      <c r="BC1585" s="202"/>
    </row>
    <row r="1586" spans="18:55" ht="14.25" customHeight="1">
      <c r="R1586" s="202"/>
      <c r="S1586" s="202"/>
      <c r="T1586" s="202"/>
      <c r="U1586" s="202"/>
      <c r="V1586" s="202"/>
      <c r="W1586" s="202"/>
      <c r="X1586" s="202"/>
      <c r="Y1586" s="202"/>
      <c r="Z1586" s="202"/>
      <c r="AA1586" s="202"/>
      <c r="AB1586" s="202"/>
      <c r="AC1586" s="202"/>
      <c r="AD1586" s="202"/>
      <c r="AE1586" s="202"/>
      <c r="AF1586" s="202"/>
      <c r="AG1586" s="202"/>
      <c r="AH1586" s="202"/>
      <c r="AI1586" s="202"/>
      <c r="AJ1586" s="202"/>
      <c r="AK1586" s="202"/>
      <c r="AL1586" s="202"/>
      <c r="AM1586" s="202"/>
      <c r="AN1586" s="202"/>
      <c r="AO1586" s="202"/>
      <c r="AP1586" s="202"/>
      <c r="AQ1586" s="202"/>
      <c r="AR1586" s="202"/>
      <c r="AS1586" s="202"/>
      <c r="AT1586" s="202"/>
      <c r="AU1586" s="202"/>
      <c r="AV1586" s="202"/>
      <c r="AW1586" s="202"/>
      <c r="AX1586" s="202"/>
      <c r="AY1586" s="202"/>
      <c r="AZ1586" s="202"/>
      <c r="BA1586" s="202"/>
      <c r="BB1586" s="202"/>
      <c r="BC1586" s="202"/>
    </row>
    <row r="1587" spans="18:55" ht="14.25" customHeight="1">
      <c r="R1587" s="202"/>
      <c r="S1587" s="202"/>
      <c r="T1587" s="202"/>
      <c r="U1587" s="202"/>
      <c r="V1587" s="202"/>
      <c r="W1587" s="202"/>
      <c r="X1587" s="202"/>
      <c r="Y1587" s="202"/>
      <c r="Z1587" s="202"/>
      <c r="AA1587" s="202"/>
      <c r="AB1587" s="202"/>
      <c r="AC1587" s="202"/>
      <c r="AD1587" s="202"/>
      <c r="AE1587" s="202"/>
      <c r="AF1587" s="202"/>
      <c r="AG1587" s="202"/>
      <c r="AH1587" s="202"/>
      <c r="AI1587" s="202"/>
      <c r="AJ1587" s="202"/>
      <c r="AK1587" s="202"/>
      <c r="AL1587" s="202"/>
      <c r="AM1587" s="202"/>
      <c r="AN1587" s="202"/>
      <c r="AO1587" s="202"/>
      <c r="AP1587" s="202"/>
      <c r="AQ1587" s="202"/>
      <c r="AR1587" s="202"/>
      <c r="AS1587" s="202"/>
      <c r="AT1587" s="202"/>
      <c r="AU1587" s="202"/>
      <c r="AV1587" s="202"/>
      <c r="AW1587" s="202"/>
      <c r="AX1587" s="202"/>
      <c r="AY1587" s="202"/>
      <c r="AZ1587" s="202"/>
      <c r="BA1587" s="202"/>
      <c r="BB1587" s="202"/>
      <c r="BC1587" s="202"/>
    </row>
    <row r="1588" spans="18:55" ht="14.25" customHeight="1">
      <c r="R1588" s="202"/>
      <c r="S1588" s="202"/>
      <c r="T1588" s="202"/>
      <c r="U1588" s="202"/>
      <c r="V1588" s="202"/>
      <c r="W1588" s="202"/>
      <c r="X1588" s="202"/>
      <c r="Y1588" s="202"/>
      <c r="Z1588" s="202"/>
      <c r="AA1588" s="202"/>
      <c r="AB1588" s="202"/>
      <c r="AC1588" s="202"/>
      <c r="AD1588" s="202"/>
      <c r="AE1588" s="202"/>
      <c r="AF1588" s="202"/>
      <c r="AG1588" s="202"/>
      <c r="AH1588" s="202"/>
      <c r="AI1588" s="202"/>
      <c r="AJ1588" s="202"/>
      <c r="AK1588" s="202"/>
      <c r="AL1588" s="202"/>
      <c r="AM1588" s="202"/>
      <c r="AN1588" s="202"/>
      <c r="AO1588" s="202"/>
      <c r="AP1588" s="202"/>
      <c r="AQ1588" s="202"/>
      <c r="AR1588" s="202"/>
      <c r="AS1588" s="202"/>
      <c r="AT1588" s="202"/>
      <c r="AU1588" s="202"/>
      <c r="AV1588" s="202"/>
      <c r="AW1588" s="202"/>
      <c r="AX1588" s="202"/>
      <c r="AY1588" s="202"/>
      <c r="AZ1588" s="202"/>
      <c r="BA1588" s="202"/>
      <c r="BB1588" s="202"/>
      <c r="BC1588" s="202"/>
    </row>
    <row r="1589" spans="18:55" ht="14.25" customHeight="1">
      <c r="R1589" s="202"/>
      <c r="S1589" s="202"/>
      <c r="T1589" s="202"/>
      <c r="U1589" s="202"/>
      <c r="V1589" s="202"/>
      <c r="W1589" s="202"/>
      <c r="X1589" s="202"/>
      <c r="Y1589" s="202"/>
      <c r="Z1589" s="202"/>
      <c r="AA1589" s="202"/>
      <c r="AB1589" s="202"/>
      <c r="AC1589" s="202"/>
      <c r="AD1589" s="202"/>
      <c r="AE1589" s="202"/>
      <c r="AF1589" s="202"/>
      <c r="AG1589" s="202"/>
      <c r="AH1589" s="202"/>
      <c r="AI1589" s="202"/>
      <c r="AJ1589" s="202"/>
      <c r="AK1589" s="202"/>
      <c r="AL1589" s="202"/>
      <c r="AM1589" s="202"/>
      <c r="AN1589" s="202"/>
      <c r="AO1589" s="202"/>
      <c r="AP1589" s="202"/>
      <c r="AQ1589" s="202"/>
      <c r="AR1589" s="202"/>
      <c r="AS1589" s="202"/>
      <c r="AT1589" s="202"/>
      <c r="AU1589" s="202"/>
      <c r="AV1589" s="202"/>
      <c r="AW1589" s="202"/>
      <c r="AX1589" s="202"/>
      <c r="AY1589" s="202"/>
      <c r="AZ1589" s="202"/>
      <c r="BA1589" s="202"/>
      <c r="BB1589" s="202"/>
      <c r="BC1589" s="202"/>
    </row>
    <row r="1590" spans="18:55" ht="14.25" customHeight="1">
      <c r="R1590" s="202"/>
      <c r="S1590" s="202"/>
      <c r="T1590" s="202"/>
      <c r="U1590" s="202"/>
      <c r="V1590" s="202"/>
      <c r="W1590" s="202"/>
      <c r="X1590" s="202"/>
      <c r="Y1590" s="202"/>
      <c r="Z1590" s="202"/>
      <c r="AA1590" s="202"/>
      <c r="AB1590" s="202"/>
      <c r="AC1590" s="202"/>
      <c r="AD1590" s="202"/>
      <c r="AE1590" s="202"/>
      <c r="AF1590" s="202"/>
      <c r="AG1590" s="202"/>
      <c r="AH1590" s="202"/>
      <c r="AI1590" s="202"/>
      <c r="AJ1590" s="202"/>
      <c r="AK1590" s="202"/>
      <c r="AL1590" s="202"/>
      <c r="AM1590" s="202"/>
      <c r="AN1590" s="202"/>
      <c r="AO1590" s="202"/>
      <c r="AP1590" s="202"/>
      <c r="AQ1590" s="202"/>
      <c r="AR1590" s="202"/>
      <c r="AS1590" s="202"/>
      <c r="AT1590" s="202"/>
      <c r="AU1590" s="202"/>
      <c r="AV1590" s="202"/>
      <c r="AW1590" s="202"/>
      <c r="AX1590" s="202"/>
      <c r="AY1590" s="202"/>
      <c r="AZ1590" s="202"/>
      <c r="BA1590" s="202"/>
      <c r="BB1590" s="202"/>
      <c r="BC1590" s="202"/>
    </row>
    <row r="1591" spans="18:55" ht="14.25" customHeight="1">
      <c r="R1591" s="202"/>
      <c r="S1591" s="202"/>
      <c r="T1591" s="202"/>
      <c r="U1591" s="202"/>
      <c r="V1591" s="202"/>
      <c r="W1591" s="202"/>
      <c r="X1591" s="202"/>
      <c r="Y1591" s="202"/>
      <c r="Z1591" s="202"/>
      <c r="AA1591" s="202"/>
      <c r="AB1591" s="202"/>
      <c r="AC1591" s="202"/>
      <c r="AD1591" s="202"/>
      <c r="AE1591" s="202"/>
      <c r="AF1591" s="202"/>
      <c r="AG1591" s="202"/>
      <c r="AH1591" s="202"/>
      <c r="AI1591" s="202"/>
      <c r="AJ1591" s="202"/>
      <c r="AK1591" s="202"/>
      <c r="AL1591" s="202"/>
      <c r="AM1591" s="202"/>
      <c r="AN1591" s="202"/>
      <c r="AO1591" s="202"/>
      <c r="AP1591" s="202"/>
      <c r="AQ1591" s="202"/>
      <c r="AR1591" s="202"/>
      <c r="AS1591" s="202"/>
      <c r="AT1591" s="202"/>
      <c r="AU1591" s="202"/>
      <c r="AV1591" s="202"/>
      <c r="AW1591" s="202"/>
      <c r="AX1591" s="202"/>
      <c r="AY1591" s="202"/>
      <c r="AZ1591" s="202"/>
      <c r="BA1591" s="202"/>
      <c r="BB1591" s="202"/>
      <c r="BC1591" s="202"/>
    </row>
    <row r="1592" spans="18:55" ht="14.25" customHeight="1">
      <c r="R1592" s="202"/>
      <c r="S1592" s="202"/>
      <c r="T1592" s="202"/>
      <c r="U1592" s="202"/>
      <c r="V1592" s="202"/>
      <c r="W1592" s="202"/>
      <c r="X1592" s="202"/>
      <c r="Y1592" s="202"/>
      <c r="Z1592" s="202"/>
      <c r="AA1592" s="202"/>
      <c r="AB1592" s="202"/>
      <c r="AC1592" s="202"/>
      <c r="AD1592" s="202"/>
      <c r="AE1592" s="202"/>
      <c r="AF1592" s="202"/>
      <c r="AG1592" s="202"/>
      <c r="AH1592" s="202"/>
      <c r="AI1592" s="202"/>
      <c r="AJ1592" s="202"/>
      <c r="AK1592" s="202"/>
      <c r="AL1592" s="202"/>
      <c r="AM1592" s="202"/>
      <c r="AN1592" s="202"/>
      <c r="AO1592" s="202"/>
      <c r="AP1592" s="202"/>
      <c r="AQ1592" s="202"/>
      <c r="AR1592" s="202"/>
      <c r="AS1592" s="202"/>
      <c r="AT1592" s="202"/>
      <c r="AU1592" s="202"/>
      <c r="AV1592" s="202"/>
      <c r="AW1592" s="202"/>
      <c r="AX1592" s="202"/>
      <c r="AY1592" s="202"/>
      <c r="AZ1592" s="202"/>
      <c r="BA1592" s="202"/>
      <c r="BB1592" s="202"/>
      <c r="BC1592" s="202"/>
    </row>
    <row r="1593" spans="18:55" ht="14.25" customHeight="1">
      <c r="R1593" s="202"/>
      <c r="S1593" s="202"/>
      <c r="T1593" s="202"/>
      <c r="U1593" s="202"/>
      <c r="V1593" s="202"/>
      <c r="W1593" s="202"/>
      <c r="X1593" s="202"/>
      <c r="Y1593" s="202"/>
      <c r="Z1593" s="202"/>
      <c r="AA1593" s="202"/>
      <c r="AB1593" s="202"/>
      <c r="AC1593" s="202"/>
      <c r="AD1593" s="202"/>
      <c r="AE1593" s="202"/>
      <c r="AF1593" s="202"/>
      <c r="AG1593" s="202"/>
      <c r="AH1593" s="202"/>
      <c r="AI1593" s="202"/>
      <c r="AJ1593" s="202"/>
      <c r="AK1593" s="202"/>
      <c r="AL1593" s="202"/>
      <c r="AM1593" s="202"/>
      <c r="AN1593" s="202"/>
      <c r="AO1593" s="202"/>
      <c r="AP1593" s="202"/>
      <c r="AQ1593" s="202"/>
      <c r="AR1593" s="202"/>
      <c r="AS1593" s="202"/>
      <c r="AT1593" s="202"/>
      <c r="AU1593" s="202"/>
      <c r="AV1593" s="202"/>
      <c r="AW1593" s="202"/>
      <c r="AX1593" s="202"/>
      <c r="AY1593" s="202"/>
      <c r="AZ1593" s="202"/>
      <c r="BA1593" s="202"/>
      <c r="BB1593" s="202"/>
      <c r="BC1593" s="202"/>
    </row>
    <row r="1594" spans="18:55" ht="14.25" customHeight="1">
      <c r="R1594" s="202"/>
      <c r="S1594" s="202"/>
      <c r="T1594" s="202"/>
      <c r="U1594" s="202"/>
      <c r="V1594" s="202"/>
      <c r="W1594" s="202"/>
      <c r="X1594" s="202"/>
      <c r="Y1594" s="202"/>
      <c r="Z1594" s="202"/>
      <c r="AA1594" s="202"/>
      <c r="AB1594" s="202"/>
      <c r="AC1594" s="202"/>
      <c r="AD1594" s="202"/>
      <c r="AE1594" s="202"/>
      <c r="AF1594" s="202"/>
      <c r="AG1594" s="202"/>
      <c r="AH1594" s="202"/>
      <c r="AI1594" s="202"/>
      <c r="AJ1594" s="202"/>
      <c r="AK1594" s="202"/>
      <c r="AL1594" s="202"/>
      <c r="AM1594" s="202"/>
      <c r="AN1594" s="202"/>
      <c r="AO1594" s="202"/>
      <c r="AP1594" s="202"/>
      <c r="AQ1594" s="202"/>
      <c r="AR1594" s="202"/>
      <c r="AS1594" s="202"/>
      <c r="AT1594" s="202"/>
      <c r="AU1594" s="202"/>
      <c r="AV1594" s="202"/>
      <c r="AW1594" s="202"/>
      <c r="AX1594" s="202"/>
      <c r="AY1594" s="202"/>
      <c r="AZ1594" s="202"/>
      <c r="BA1594" s="202"/>
      <c r="BB1594" s="202"/>
      <c r="BC1594" s="202"/>
    </row>
    <row r="1595" spans="18:55" ht="14.25" customHeight="1">
      <c r="R1595" s="202"/>
      <c r="S1595" s="202"/>
      <c r="T1595" s="202"/>
      <c r="U1595" s="202"/>
      <c r="V1595" s="202"/>
      <c r="W1595" s="202"/>
      <c r="X1595" s="202"/>
      <c r="Y1595" s="202"/>
      <c r="Z1595" s="202"/>
      <c r="AA1595" s="202"/>
      <c r="AB1595" s="202"/>
      <c r="AC1595" s="202"/>
      <c r="AD1595" s="202"/>
      <c r="AE1595" s="202"/>
      <c r="AF1595" s="202"/>
      <c r="AG1595" s="202"/>
      <c r="AH1595" s="202"/>
      <c r="AI1595" s="202"/>
      <c r="AJ1595" s="202"/>
      <c r="AK1595" s="202"/>
      <c r="AL1595" s="202"/>
      <c r="AM1595" s="202"/>
      <c r="AN1595" s="202"/>
      <c r="AO1595" s="202"/>
      <c r="AP1595" s="202"/>
      <c r="AQ1595" s="202"/>
      <c r="AR1595" s="202"/>
      <c r="AS1595" s="202"/>
      <c r="AT1595" s="202"/>
      <c r="AU1595" s="202"/>
      <c r="AV1595" s="202"/>
      <c r="AW1595" s="202"/>
      <c r="AX1595" s="202"/>
      <c r="AY1595" s="202"/>
      <c r="AZ1595" s="202"/>
      <c r="BA1595" s="202"/>
      <c r="BB1595" s="202"/>
      <c r="BC1595" s="202"/>
    </row>
    <row r="1596" spans="18:55" ht="14.25" customHeight="1">
      <c r="R1596" s="202"/>
      <c r="S1596" s="202"/>
      <c r="T1596" s="202"/>
      <c r="U1596" s="202"/>
      <c r="V1596" s="202"/>
      <c r="W1596" s="202"/>
      <c r="X1596" s="202"/>
      <c r="Y1596" s="202"/>
      <c r="Z1596" s="202"/>
      <c r="AA1596" s="202"/>
      <c r="AB1596" s="202"/>
      <c r="AC1596" s="202"/>
      <c r="AD1596" s="202"/>
      <c r="AE1596" s="202"/>
      <c r="AF1596" s="202"/>
      <c r="AG1596" s="202"/>
      <c r="AH1596" s="202"/>
      <c r="AI1596" s="202"/>
      <c r="AJ1596" s="202"/>
      <c r="AK1596" s="202"/>
      <c r="AL1596" s="202"/>
      <c r="AM1596" s="202"/>
      <c r="AN1596" s="202"/>
      <c r="AO1596" s="202"/>
      <c r="AP1596" s="202"/>
      <c r="AQ1596" s="202"/>
      <c r="AR1596" s="202"/>
      <c r="AS1596" s="202"/>
      <c r="AT1596" s="202"/>
      <c r="AU1596" s="202"/>
      <c r="AV1596" s="202"/>
      <c r="AW1596" s="202"/>
      <c r="AX1596" s="202"/>
      <c r="AY1596" s="202"/>
      <c r="AZ1596" s="202"/>
      <c r="BA1596" s="202"/>
      <c r="BB1596" s="202"/>
      <c r="BC1596" s="202"/>
    </row>
    <row r="1597" spans="18:55" ht="14.25" customHeight="1">
      <c r="R1597" s="202"/>
      <c r="S1597" s="202"/>
      <c r="T1597" s="202"/>
      <c r="U1597" s="202"/>
      <c r="V1597" s="202"/>
      <c r="W1597" s="202"/>
      <c r="X1597" s="202"/>
      <c r="Y1597" s="202"/>
      <c r="Z1597" s="202"/>
      <c r="AA1597" s="202"/>
      <c r="AB1597" s="202"/>
      <c r="AC1597" s="202"/>
      <c r="AD1597" s="202"/>
      <c r="AE1597" s="202"/>
      <c r="AF1597" s="202"/>
      <c r="AG1597" s="202"/>
      <c r="AH1597" s="202"/>
      <c r="AI1597" s="202"/>
      <c r="AJ1597" s="202"/>
      <c r="AK1597" s="202"/>
      <c r="AL1597" s="202"/>
      <c r="AM1597" s="202"/>
      <c r="AN1597" s="202"/>
      <c r="AO1597" s="202"/>
      <c r="AP1597" s="202"/>
      <c r="AQ1597" s="202"/>
      <c r="AR1597" s="202"/>
      <c r="AS1597" s="202"/>
      <c r="AT1597" s="202"/>
      <c r="AU1597" s="202"/>
      <c r="AV1597" s="202"/>
      <c r="AW1597" s="202"/>
      <c r="AX1597" s="202"/>
      <c r="AY1597" s="202"/>
      <c r="AZ1597" s="202"/>
      <c r="BA1597" s="202"/>
      <c r="BB1597" s="202"/>
      <c r="BC1597" s="202"/>
    </row>
    <row r="1598" spans="18:55" ht="14.25" customHeight="1">
      <c r="R1598" s="202"/>
      <c r="S1598" s="202"/>
      <c r="T1598" s="202"/>
      <c r="U1598" s="202"/>
      <c r="V1598" s="202"/>
      <c r="W1598" s="202"/>
      <c r="X1598" s="202"/>
      <c r="Y1598" s="202"/>
      <c r="Z1598" s="202"/>
      <c r="AA1598" s="202"/>
      <c r="AB1598" s="202"/>
      <c r="AC1598" s="202"/>
      <c r="AD1598" s="202"/>
      <c r="AE1598" s="202"/>
      <c r="AF1598" s="202"/>
      <c r="AG1598" s="202"/>
      <c r="AH1598" s="202"/>
      <c r="AI1598" s="202"/>
      <c r="AJ1598" s="202"/>
      <c r="AK1598" s="202"/>
      <c r="AL1598" s="202"/>
      <c r="AM1598" s="202"/>
      <c r="AN1598" s="202"/>
      <c r="AO1598" s="202"/>
      <c r="AP1598" s="202"/>
      <c r="AQ1598" s="202"/>
      <c r="AR1598" s="202"/>
      <c r="AS1598" s="202"/>
      <c r="AT1598" s="202"/>
      <c r="AU1598" s="202"/>
      <c r="AV1598" s="202"/>
      <c r="AW1598" s="202"/>
      <c r="AX1598" s="202"/>
      <c r="AY1598" s="202"/>
      <c r="AZ1598" s="202"/>
      <c r="BA1598" s="202"/>
      <c r="BB1598" s="202"/>
      <c r="BC1598" s="202"/>
    </row>
    <row r="1599" spans="18:55" ht="14.25" customHeight="1">
      <c r="R1599" s="202"/>
      <c r="S1599" s="202"/>
      <c r="T1599" s="202"/>
      <c r="U1599" s="202"/>
      <c r="V1599" s="202"/>
      <c r="W1599" s="202"/>
      <c r="X1599" s="202"/>
      <c r="Y1599" s="202"/>
      <c r="Z1599" s="202"/>
      <c r="AA1599" s="202"/>
      <c r="AB1599" s="202"/>
      <c r="AC1599" s="202"/>
      <c r="AD1599" s="202"/>
      <c r="AE1599" s="202"/>
      <c r="AF1599" s="202"/>
      <c r="AG1599" s="202"/>
      <c r="AH1599" s="202"/>
      <c r="AI1599" s="202"/>
      <c r="AJ1599" s="202"/>
      <c r="AK1599" s="202"/>
      <c r="AL1599" s="202"/>
      <c r="AM1599" s="202"/>
      <c r="AN1599" s="202"/>
      <c r="AO1599" s="202"/>
      <c r="AP1599" s="202"/>
      <c r="AQ1599" s="202"/>
      <c r="AR1599" s="202"/>
      <c r="AS1599" s="202"/>
      <c r="AT1599" s="202"/>
      <c r="AU1599" s="202"/>
      <c r="AV1599" s="202"/>
      <c r="AW1599" s="202"/>
      <c r="AX1599" s="202"/>
      <c r="AY1599" s="202"/>
      <c r="AZ1599" s="202"/>
      <c r="BA1599" s="202"/>
      <c r="BB1599" s="202"/>
      <c r="BC1599" s="202"/>
    </row>
    <row r="1600" spans="18:55" ht="14.25" customHeight="1">
      <c r="R1600" s="202"/>
      <c r="S1600" s="202"/>
      <c r="T1600" s="202"/>
      <c r="U1600" s="202"/>
      <c r="V1600" s="202"/>
      <c r="W1600" s="202"/>
      <c r="X1600" s="202"/>
      <c r="Y1600" s="202"/>
      <c r="Z1600" s="202"/>
      <c r="AA1600" s="202"/>
      <c r="AB1600" s="202"/>
      <c r="AC1600" s="202"/>
      <c r="AD1600" s="202"/>
      <c r="AE1600" s="202"/>
      <c r="AF1600" s="202"/>
      <c r="AG1600" s="202"/>
      <c r="AH1600" s="202"/>
      <c r="AI1600" s="202"/>
      <c r="AJ1600" s="202"/>
      <c r="AK1600" s="202"/>
      <c r="AL1600" s="202"/>
      <c r="AM1600" s="202"/>
      <c r="AN1600" s="202"/>
      <c r="AO1600" s="202"/>
      <c r="AP1600" s="202"/>
      <c r="AQ1600" s="202"/>
      <c r="AR1600" s="202"/>
      <c r="AS1600" s="202"/>
      <c r="AT1600" s="202"/>
      <c r="AU1600" s="202"/>
      <c r="AV1600" s="202"/>
      <c r="AW1600" s="202"/>
      <c r="AX1600" s="202"/>
      <c r="AY1600" s="202"/>
      <c r="AZ1600" s="202"/>
      <c r="BA1600" s="202"/>
      <c r="BB1600" s="202"/>
      <c r="BC1600" s="202"/>
    </row>
    <row r="1601" spans="18:55" ht="14.25" customHeight="1">
      <c r="R1601" s="202"/>
      <c r="S1601" s="202"/>
      <c r="T1601" s="202"/>
      <c r="U1601" s="202"/>
      <c r="V1601" s="202"/>
      <c r="W1601" s="202"/>
      <c r="X1601" s="202"/>
      <c r="Y1601" s="202"/>
      <c r="Z1601" s="202"/>
      <c r="AA1601" s="202"/>
      <c r="AB1601" s="202"/>
      <c r="AC1601" s="202"/>
      <c r="AD1601" s="202"/>
      <c r="AE1601" s="202"/>
      <c r="AF1601" s="202"/>
      <c r="AG1601" s="202"/>
      <c r="AH1601" s="202"/>
      <c r="AI1601" s="202"/>
      <c r="AJ1601" s="202"/>
      <c r="AK1601" s="202"/>
      <c r="AL1601" s="202"/>
      <c r="AM1601" s="202"/>
      <c r="AN1601" s="202"/>
      <c r="AO1601" s="202"/>
      <c r="AP1601" s="202"/>
      <c r="AQ1601" s="202"/>
      <c r="AR1601" s="202"/>
      <c r="AS1601" s="202"/>
      <c r="AT1601" s="202"/>
      <c r="AU1601" s="202"/>
      <c r="AV1601" s="202"/>
      <c r="AW1601" s="202"/>
      <c r="AX1601" s="202"/>
      <c r="AY1601" s="202"/>
      <c r="AZ1601" s="202"/>
      <c r="BA1601" s="202"/>
      <c r="BB1601" s="202"/>
      <c r="BC1601" s="202"/>
    </row>
    <row r="1602" spans="18:55" ht="14.25" customHeight="1">
      <c r="R1602" s="202"/>
      <c r="S1602" s="202"/>
      <c r="T1602" s="202"/>
      <c r="U1602" s="202"/>
      <c r="V1602" s="202"/>
      <c r="W1602" s="202"/>
      <c r="X1602" s="202"/>
      <c r="Y1602" s="202"/>
      <c r="Z1602" s="202"/>
      <c r="AA1602" s="202"/>
      <c r="AB1602" s="202"/>
      <c r="AC1602" s="202"/>
      <c r="AD1602" s="202"/>
      <c r="AE1602" s="202"/>
      <c r="AF1602" s="202"/>
      <c r="AG1602" s="202"/>
      <c r="AH1602" s="202"/>
      <c r="AI1602" s="202"/>
      <c r="AJ1602" s="202"/>
      <c r="AK1602" s="202"/>
      <c r="AL1602" s="202"/>
      <c r="AM1602" s="202"/>
      <c r="AN1602" s="202"/>
      <c r="AO1602" s="202"/>
      <c r="AP1602" s="202"/>
      <c r="AQ1602" s="202"/>
      <c r="AR1602" s="202"/>
      <c r="AS1602" s="202"/>
      <c r="AT1602" s="202"/>
      <c r="AU1602" s="202"/>
      <c r="AV1602" s="202"/>
      <c r="AW1602" s="202"/>
      <c r="AX1602" s="202"/>
      <c r="AY1602" s="202"/>
      <c r="AZ1602" s="202"/>
      <c r="BA1602" s="202"/>
      <c r="BB1602" s="202"/>
      <c r="BC1602" s="202"/>
    </row>
    <row r="1603" spans="18:55" ht="14.25" customHeight="1">
      <c r="R1603" s="202"/>
      <c r="S1603" s="202"/>
      <c r="T1603" s="202"/>
      <c r="U1603" s="202"/>
      <c r="V1603" s="202"/>
      <c r="W1603" s="202"/>
      <c r="X1603" s="202"/>
      <c r="Y1603" s="202"/>
      <c r="Z1603" s="202"/>
      <c r="AA1603" s="202"/>
      <c r="AB1603" s="202"/>
      <c r="AC1603" s="202"/>
      <c r="AD1603" s="202"/>
      <c r="AE1603" s="202"/>
      <c r="AF1603" s="202"/>
      <c r="AG1603" s="202"/>
      <c r="AH1603" s="202"/>
      <c r="AI1603" s="202"/>
      <c r="AJ1603" s="202"/>
      <c r="AK1603" s="202"/>
      <c r="AL1603" s="202"/>
      <c r="AM1603" s="202"/>
      <c r="AN1603" s="202"/>
      <c r="AO1603" s="202"/>
      <c r="AP1603" s="202"/>
      <c r="AQ1603" s="202"/>
      <c r="AR1603" s="202"/>
      <c r="AS1603" s="202"/>
      <c r="AT1603" s="202"/>
      <c r="AU1603" s="202"/>
      <c r="AV1603" s="202"/>
      <c r="AW1603" s="202"/>
      <c r="AX1603" s="202"/>
      <c r="AY1603" s="202"/>
      <c r="AZ1603" s="202"/>
      <c r="BA1603" s="202"/>
      <c r="BB1603" s="202"/>
      <c r="BC1603" s="202"/>
    </row>
    <row r="1604" spans="18:55" ht="14.25" customHeight="1">
      <c r="R1604" s="202"/>
      <c r="S1604" s="202"/>
      <c r="T1604" s="202"/>
      <c r="U1604" s="202"/>
      <c r="V1604" s="202"/>
      <c r="W1604" s="202"/>
      <c r="X1604" s="202"/>
      <c r="Y1604" s="202"/>
      <c r="Z1604" s="202"/>
      <c r="AA1604" s="202"/>
      <c r="AB1604" s="202"/>
      <c r="AC1604" s="202"/>
      <c r="AD1604" s="202"/>
      <c r="AE1604" s="202"/>
      <c r="AF1604" s="202"/>
      <c r="AG1604" s="202"/>
      <c r="AH1604" s="202"/>
      <c r="AI1604" s="202"/>
      <c r="AJ1604" s="202"/>
      <c r="AK1604" s="202"/>
      <c r="AL1604" s="202"/>
      <c r="AM1604" s="202"/>
      <c r="AN1604" s="202"/>
      <c r="AO1604" s="202"/>
      <c r="AP1604" s="202"/>
      <c r="AQ1604" s="202"/>
      <c r="AR1604" s="202"/>
      <c r="AS1604" s="202"/>
      <c r="AT1604" s="202"/>
      <c r="AU1604" s="202"/>
      <c r="AV1604" s="202"/>
      <c r="AW1604" s="202"/>
      <c r="AX1604" s="202"/>
      <c r="AY1604" s="202"/>
      <c r="AZ1604" s="202"/>
      <c r="BA1604" s="202"/>
      <c r="BB1604" s="202"/>
      <c r="BC1604" s="202"/>
    </row>
    <row r="1605" spans="18:55" ht="14.25" customHeight="1">
      <c r="R1605" s="202"/>
      <c r="S1605" s="202"/>
      <c r="T1605" s="202"/>
      <c r="U1605" s="202"/>
      <c r="V1605" s="202"/>
      <c r="W1605" s="202"/>
      <c r="X1605" s="202"/>
      <c r="Y1605" s="202"/>
      <c r="Z1605" s="202"/>
      <c r="AA1605" s="202"/>
      <c r="AB1605" s="202"/>
      <c r="AC1605" s="202"/>
      <c r="AD1605" s="202"/>
      <c r="AE1605" s="202"/>
      <c r="AF1605" s="202"/>
      <c r="AG1605" s="202"/>
      <c r="AH1605" s="202"/>
      <c r="AI1605" s="202"/>
      <c r="AJ1605" s="202"/>
      <c r="AK1605" s="202"/>
      <c r="AL1605" s="202"/>
      <c r="AM1605" s="202"/>
      <c r="AN1605" s="202"/>
      <c r="AO1605" s="202"/>
      <c r="AP1605" s="202"/>
      <c r="AQ1605" s="202"/>
      <c r="AR1605" s="202"/>
      <c r="AS1605" s="202"/>
      <c r="AT1605" s="202"/>
      <c r="AU1605" s="202"/>
      <c r="AV1605" s="202"/>
      <c r="AW1605" s="202"/>
      <c r="AX1605" s="202"/>
      <c r="AY1605" s="202"/>
      <c r="AZ1605" s="202"/>
      <c r="BA1605" s="202"/>
      <c r="BB1605" s="202"/>
      <c r="BC1605" s="202"/>
    </row>
    <row r="1606" spans="18:55" ht="14.25" customHeight="1">
      <c r="R1606" s="202"/>
      <c r="S1606" s="202"/>
      <c r="T1606" s="202"/>
      <c r="U1606" s="202"/>
      <c r="V1606" s="202"/>
      <c r="W1606" s="202"/>
      <c r="X1606" s="202"/>
      <c r="Y1606" s="202"/>
      <c r="Z1606" s="202"/>
      <c r="AA1606" s="202"/>
      <c r="AB1606" s="202"/>
      <c r="AC1606" s="202"/>
      <c r="AD1606" s="202"/>
      <c r="AE1606" s="202"/>
      <c r="AF1606" s="202"/>
      <c r="AG1606" s="202"/>
      <c r="AH1606" s="202"/>
      <c r="AI1606" s="202"/>
      <c r="AJ1606" s="202"/>
      <c r="AK1606" s="202"/>
      <c r="AL1606" s="202"/>
      <c r="AM1606" s="202"/>
      <c r="AN1606" s="202"/>
      <c r="AO1606" s="202"/>
      <c r="AP1606" s="202"/>
      <c r="AQ1606" s="202"/>
      <c r="AR1606" s="202"/>
      <c r="AS1606" s="202"/>
      <c r="AT1606" s="202"/>
      <c r="AU1606" s="202"/>
      <c r="AV1606" s="202"/>
      <c r="AW1606" s="202"/>
      <c r="AX1606" s="202"/>
      <c r="AY1606" s="202"/>
      <c r="AZ1606" s="202"/>
      <c r="BA1606" s="202"/>
      <c r="BB1606" s="202"/>
      <c r="BC1606" s="202"/>
    </row>
    <row r="1607" spans="18:55" ht="14.25" customHeight="1">
      <c r="R1607" s="202"/>
      <c r="S1607" s="202"/>
      <c r="T1607" s="202"/>
      <c r="U1607" s="202"/>
      <c r="V1607" s="202"/>
      <c r="W1607" s="202"/>
      <c r="X1607" s="202"/>
      <c r="Y1607" s="202"/>
      <c r="Z1607" s="202"/>
      <c r="AA1607" s="202"/>
      <c r="AB1607" s="202"/>
      <c r="AC1607" s="202"/>
      <c r="AD1607" s="202"/>
      <c r="AE1607" s="202"/>
      <c r="AF1607" s="202"/>
      <c r="AG1607" s="202"/>
      <c r="AH1607" s="202"/>
      <c r="AI1607" s="202"/>
      <c r="AJ1607" s="202"/>
      <c r="AK1607" s="202"/>
      <c r="AL1607" s="202"/>
      <c r="AM1607" s="202"/>
      <c r="AN1607" s="202"/>
      <c r="AO1607" s="202"/>
      <c r="AP1607" s="202"/>
      <c r="AQ1607" s="202"/>
      <c r="AR1607" s="202"/>
      <c r="AS1607" s="202"/>
      <c r="AT1607" s="202"/>
      <c r="AU1607" s="202"/>
      <c r="AV1607" s="202"/>
      <c r="AW1607" s="202"/>
      <c r="AX1607" s="202"/>
      <c r="AY1607" s="202"/>
      <c r="AZ1607" s="202"/>
      <c r="BA1607" s="202"/>
      <c r="BB1607" s="202"/>
      <c r="BC1607" s="202"/>
    </row>
    <row r="1608" spans="18:55" ht="14.25" customHeight="1">
      <c r="R1608" s="202"/>
      <c r="S1608" s="202"/>
      <c r="T1608" s="202"/>
      <c r="U1608" s="202"/>
      <c r="V1608" s="202"/>
      <c r="W1608" s="202"/>
      <c r="X1608" s="202"/>
      <c r="Y1608" s="202"/>
      <c r="Z1608" s="202"/>
      <c r="AA1608" s="202"/>
      <c r="AB1608" s="202"/>
      <c r="AC1608" s="202"/>
      <c r="AD1608" s="202"/>
      <c r="AE1608" s="202"/>
      <c r="AF1608" s="202"/>
      <c r="AG1608" s="202"/>
      <c r="AH1608" s="202"/>
      <c r="AI1608" s="202"/>
      <c r="AJ1608" s="202"/>
      <c r="AK1608" s="202"/>
      <c r="AL1608" s="202"/>
      <c r="AM1608" s="202"/>
      <c r="AN1608" s="202"/>
      <c r="AO1608" s="202"/>
      <c r="AP1608" s="202"/>
      <c r="AQ1608" s="202"/>
      <c r="AR1608" s="202"/>
      <c r="AS1608" s="202"/>
      <c r="AT1608" s="202"/>
      <c r="AU1608" s="202"/>
      <c r="AV1608" s="202"/>
      <c r="AW1608" s="202"/>
      <c r="AX1608" s="202"/>
      <c r="AY1608" s="202"/>
      <c r="AZ1608" s="202"/>
      <c r="BA1608" s="202"/>
      <c r="BB1608" s="202"/>
      <c r="BC1608" s="202"/>
    </row>
    <row r="1609" spans="18:55" ht="14.25" customHeight="1">
      <c r="R1609" s="202"/>
      <c r="S1609" s="202"/>
      <c r="T1609" s="202"/>
      <c r="U1609" s="202"/>
      <c r="V1609" s="202"/>
      <c r="W1609" s="202"/>
      <c r="X1609" s="202"/>
      <c r="Y1609" s="202"/>
      <c r="Z1609" s="202"/>
      <c r="AA1609" s="202"/>
      <c r="AB1609" s="202"/>
      <c r="AC1609" s="202"/>
      <c r="AD1609" s="202"/>
      <c r="AE1609" s="202"/>
      <c r="AF1609" s="202"/>
      <c r="AG1609" s="202"/>
      <c r="AH1609" s="202"/>
      <c r="AI1609" s="202"/>
      <c r="AJ1609" s="202"/>
      <c r="AK1609" s="202"/>
      <c r="AL1609" s="202"/>
      <c r="AM1609" s="202"/>
      <c r="AN1609" s="202"/>
      <c r="AO1609" s="202"/>
      <c r="AP1609" s="202"/>
      <c r="AQ1609" s="202"/>
      <c r="AR1609" s="202"/>
      <c r="AS1609" s="202"/>
      <c r="AT1609" s="202"/>
      <c r="AU1609" s="202"/>
      <c r="AV1609" s="202"/>
      <c r="AW1609" s="202"/>
      <c r="AX1609" s="202"/>
      <c r="AY1609" s="202"/>
      <c r="AZ1609" s="202"/>
      <c r="BA1609" s="202"/>
      <c r="BB1609" s="202"/>
      <c r="BC1609" s="202"/>
    </row>
    <row r="1610" spans="18:55" ht="14.25" customHeight="1">
      <c r="R1610" s="202"/>
      <c r="S1610" s="202"/>
      <c r="T1610" s="202"/>
      <c r="U1610" s="202"/>
      <c r="V1610" s="202"/>
      <c r="W1610" s="202"/>
      <c r="X1610" s="202"/>
      <c r="Y1610" s="202"/>
      <c r="Z1610" s="202"/>
      <c r="AA1610" s="202"/>
      <c r="AB1610" s="202"/>
      <c r="AC1610" s="202"/>
      <c r="AD1610" s="202"/>
      <c r="AE1610" s="202"/>
      <c r="AF1610" s="202"/>
      <c r="AG1610" s="202"/>
      <c r="AH1610" s="202"/>
      <c r="AI1610" s="202"/>
      <c r="AJ1610" s="202"/>
      <c r="AK1610" s="202"/>
      <c r="AL1610" s="202"/>
      <c r="AM1610" s="202"/>
      <c r="AN1610" s="202"/>
      <c r="AO1610" s="202"/>
      <c r="AP1610" s="202"/>
      <c r="AQ1610" s="202"/>
      <c r="AR1610" s="202"/>
      <c r="AS1610" s="202"/>
      <c r="AT1610" s="202"/>
      <c r="AU1610" s="202"/>
      <c r="AV1610" s="202"/>
      <c r="AW1610" s="202"/>
      <c r="AX1610" s="202"/>
      <c r="AY1610" s="202"/>
      <c r="AZ1610" s="202"/>
      <c r="BA1610" s="202"/>
      <c r="BB1610" s="202"/>
      <c r="BC1610" s="202"/>
    </row>
    <row r="1611" spans="18:55" ht="14.25" customHeight="1">
      <c r="R1611" s="202"/>
      <c r="S1611" s="202"/>
      <c r="T1611" s="202"/>
      <c r="U1611" s="202"/>
      <c r="V1611" s="202"/>
      <c r="W1611" s="202"/>
      <c r="X1611" s="202"/>
      <c r="Y1611" s="202"/>
      <c r="Z1611" s="202"/>
      <c r="AA1611" s="202"/>
      <c r="AB1611" s="202"/>
      <c r="AC1611" s="202"/>
      <c r="AD1611" s="202"/>
      <c r="AE1611" s="202"/>
      <c r="AF1611" s="202"/>
      <c r="AG1611" s="202"/>
      <c r="AH1611" s="202"/>
      <c r="AI1611" s="202"/>
      <c r="AJ1611" s="202"/>
      <c r="AK1611" s="202"/>
      <c r="AL1611" s="202"/>
      <c r="AM1611" s="202"/>
      <c r="AN1611" s="202"/>
      <c r="AO1611" s="202"/>
      <c r="AP1611" s="202"/>
      <c r="AQ1611" s="202"/>
      <c r="AR1611" s="202"/>
      <c r="AS1611" s="202"/>
      <c r="AT1611" s="202"/>
      <c r="AU1611" s="202"/>
      <c r="AV1611" s="202"/>
      <c r="AW1611" s="202"/>
      <c r="AX1611" s="202"/>
      <c r="AY1611" s="202"/>
      <c r="AZ1611" s="202"/>
      <c r="BA1611" s="202"/>
      <c r="BB1611" s="202"/>
      <c r="BC1611" s="202"/>
    </row>
    <row r="1612" spans="18:55" ht="14.25" customHeight="1">
      <c r="R1612" s="202"/>
      <c r="S1612" s="202"/>
      <c r="T1612" s="202"/>
      <c r="U1612" s="202"/>
      <c r="V1612" s="202"/>
      <c r="W1612" s="202"/>
      <c r="X1612" s="202"/>
      <c r="Y1612" s="202"/>
      <c r="Z1612" s="202"/>
      <c r="AA1612" s="202"/>
      <c r="AB1612" s="202"/>
      <c r="AC1612" s="202"/>
      <c r="AD1612" s="202"/>
      <c r="AE1612" s="202"/>
      <c r="AF1612" s="202"/>
      <c r="AG1612" s="202"/>
      <c r="AH1612" s="202"/>
      <c r="AI1612" s="202"/>
      <c r="AJ1612" s="202"/>
      <c r="AK1612" s="202"/>
      <c r="AL1612" s="202"/>
      <c r="AM1612" s="202"/>
      <c r="AN1612" s="202"/>
      <c r="AO1612" s="202"/>
      <c r="AP1612" s="202"/>
      <c r="AQ1612" s="202"/>
      <c r="AR1612" s="202"/>
      <c r="AS1612" s="202"/>
      <c r="AT1612" s="202"/>
      <c r="AU1612" s="202"/>
      <c r="AV1612" s="202"/>
      <c r="AW1612" s="202"/>
      <c r="AX1612" s="202"/>
      <c r="AY1612" s="202"/>
      <c r="AZ1612" s="202"/>
      <c r="BA1612" s="202"/>
      <c r="BB1612" s="202"/>
      <c r="BC1612" s="202"/>
    </row>
    <row r="1613" spans="18:55" ht="14.25" customHeight="1">
      <c r="R1613" s="202"/>
      <c r="S1613" s="202"/>
      <c r="T1613" s="202"/>
      <c r="U1613" s="202"/>
      <c r="V1613" s="202"/>
      <c r="W1613" s="202"/>
      <c r="X1613" s="202"/>
      <c r="Y1613" s="202"/>
      <c r="Z1613" s="202"/>
      <c r="AA1613" s="202"/>
      <c r="AB1613" s="202"/>
      <c r="AC1613" s="202"/>
      <c r="AD1613" s="202"/>
      <c r="AE1613" s="202"/>
      <c r="AF1613" s="202"/>
      <c r="AG1613" s="202"/>
      <c r="AH1613" s="202"/>
      <c r="AI1613" s="202"/>
      <c r="AJ1613" s="202"/>
      <c r="AK1613" s="202"/>
      <c r="AL1613" s="202"/>
      <c r="AM1613" s="202"/>
      <c r="AN1613" s="202"/>
      <c r="AO1613" s="202"/>
      <c r="AP1613" s="202"/>
      <c r="AQ1613" s="202"/>
      <c r="AR1613" s="202"/>
      <c r="AS1613" s="202"/>
      <c r="AT1613" s="202"/>
      <c r="AU1613" s="202"/>
      <c r="AV1613" s="202"/>
      <c r="AW1613" s="202"/>
      <c r="AX1613" s="202"/>
      <c r="AY1613" s="202"/>
      <c r="AZ1613" s="202"/>
      <c r="BA1613" s="202"/>
      <c r="BB1613" s="202"/>
      <c r="BC1613" s="202"/>
    </row>
    <row r="1614" spans="18:55" ht="14.25" customHeight="1">
      <c r="R1614" s="202"/>
      <c r="S1614" s="202"/>
      <c r="T1614" s="202"/>
      <c r="U1614" s="202"/>
      <c r="V1614" s="202"/>
      <c r="W1614" s="202"/>
      <c r="X1614" s="202"/>
      <c r="Y1614" s="202"/>
      <c r="Z1614" s="202"/>
      <c r="AA1614" s="202"/>
      <c r="AB1614" s="202"/>
      <c r="AC1614" s="202"/>
      <c r="AD1614" s="202"/>
      <c r="AE1614" s="202"/>
      <c r="AF1614" s="202"/>
      <c r="AG1614" s="202"/>
      <c r="AH1614" s="202"/>
      <c r="AI1614" s="202"/>
      <c r="AJ1614" s="202"/>
      <c r="AK1614" s="202"/>
      <c r="AL1614" s="202"/>
      <c r="AM1614" s="202"/>
      <c r="AN1614" s="202"/>
      <c r="AO1614" s="202"/>
      <c r="AP1614" s="202"/>
      <c r="AQ1614" s="202"/>
      <c r="AR1614" s="202"/>
      <c r="AS1614" s="202"/>
      <c r="AT1614" s="202"/>
      <c r="AU1614" s="202"/>
      <c r="AV1614" s="202"/>
      <c r="AW1614" s="202"/>
      <c r="AX1614" s="202"/>
      <c r="AY1614" s="202"/>
      <c r="AZ1614" s="202"/>
      <c r="BA1614" s="202"/>
      <c r="BB1614" s="202"/>
      <c r="BC1614" s="202"/>
    </row>
    <row r="1615" spans="18:55" ht="14.25" customHeight="1">
      <c r="R1615" s="202"/>
      <c r="S1615" s="202"/>
      <c r="T1615" s="202"/>
      <c r="U1615" s="202"/>
      <c r="V1615" s="202"/>
      <c r="W1615" s="202"/>
      <c r="X1615" s="202"/>
      <c r="Y1615" s="202"/>
      <c r="Z1615" s="202"/>
      <c r="AA1615" s="202"/>
      <c r="AB1615" s="202"/>
      <c r="AC1615" s="202"/>
      <c r="AD1615" s="202"/>
      <c r="AE1615" s="202"/>
      <c r="AF1615" s="202"/>
      <c r="AG1615" s="202"/>
      <c r="AH1615" s="202"/>
      <c r="AI1615" s="202"/>
      <c r="AJ1615" s="202"/>
      <c r="AK1615" s="202"/>
      <c r="AL1615" s="202"/>
      <c r="AM1615" s="202"/>
      <c r="AN1615" s="202"/>
      <c r="AO1615" s="202"/>
      <c r="AP1615" s="202"/>
      <c r="AQ1615" s="202"/>
      <c r="AR1615" s="202"/>
      <c r="AS1615" s="202"/>
      <c r="AT1615" s="202"/>
      <c r="AU1615" s="202"/>
      <c r="AV1615" s="202"/>
      <c r="AW1615" s="202"/>
      <c r="AX1615" s="202"/>
      <c r="AY1615" s="202"/>
      <c r="AZ1615" s="202"/>
      <c r="BA1615" s="202"/>
      <c r="BB1615" s="202"/>
      <c r="BC1615" s="202"/>
    </row>
    <row r="1616" spans="18:55" ht="14.25" customHeight="1">
      <c r="R1616" s="202"/>
      <c r="S1616" s="202"/>
      <c r="T1616" s="202"/>
      <c r="U1616" s="202"/>
      <c r="V1616" s="202"/>
      <c r="W1616" s="202"/>
      <c r="X1616" s="202"/>
      <c r="Y1616" s="202"/>
      <c r="Z1616" s="202"/>
      <c r="AA1616" s="202"/>
      <c r="AB1616" s="202"/>
      <c r="AC1616" s="202"/>
      <c r="AD1616" s="202"/>
      <c r="AE1616" s="202"/>
      <c r="AF1616" s="202"/>
      <c r="AG1616" s="202"/>
      <c r="AH1616" s="202"/>
      <c r="AI1616" s="202"/>
      <c r="AJ1616" s="202"/>
      <c r="AK1616" s="202"/>
      <c r="AL1616" s="202"/>
      <c r="AM1616" s="202"/>
      <c r="AN1616" s="202"/>
      <c r="AO1616" s="202"/>
      <c r="AP1616" s="202"/>
      <c r="AQ1616" s="202"/>
      <c r="AR1616" s="202"/>
      <c r="AS1616" s="202"/>
      <c r="AT1616" s="202"/>
      <c r="AU1616" s="202"/>
      <c r="AV1616" s="202"/>
      <c r="AW1616" s="202"/>
      <c r="AX1616" s="202"/>
      <c r="AY1616" s="202"/>
      <c r="AZ1616" s="202"/>
      <c r="BA1616" s="202"/>
      <c r="BB1616" s="202"/>
      <c r="BC1616" s="202"/>
    </row>
    <row r="1617" spans="18:55" ht="14.25" customHeight="1">
      <c r="R1617" s="202"/>
      <c r="S1617" s="202"/>
      <c r="T1617" s="202"/>
      <c r="U1617" s="202"/>
      <c r="V1617" s="202"/>
      <c r="W1617" s="202"/>
      <c r="X1617" s="202"/>
      <c r="Y1617" s="202"/>
      <c r="Z1617" s="202"/>
      <c r="AA1617" s="202"/>
      <c r="AB1617" s="202"/>
      <c r="AC1617" s="202"/>
      <c r="AD1617" s="202"/>
      <c r="AE1617" s="202"/>
      <c r="AF1617" s="202"/>
      <c r="AG1617" s="202"/>
      <c r="AH1617" s="202"/>
      <c r="AI1617" s="202"/>
      <c r="AJ1617" s="202"/>
      <c r="AK1617" s="202"/>
      <c r="AL1617" s="202"/>
      <c r="AM1617" s="202"/>
      <c r="AN1617" s="202"/>
      <c r="AO1617" s="202"/>
      <c r="AP1617" s="202"/>
      <c r="AQ1617" s="202"/>
      <c r="AR1617" s="202"/>
      <c r="AS1617" s="202"/>
      <c r="AT1617" s="202"/>
      <c r="AU1617" s="202"/>
      <c r="AV1617" s="202"/>
      <c r="AW1617" s="202"/>
      <c r="AX1617" s="202"/>
      <c r="AY1617" s="202"/>
      <c r="AZ1617" s="202"/>
      <c r="BA1617" s="202"/>
      <c r="BB1617" s="202"/>
      <c r="BC1617" s="202"/>
    </row>
    <row r="1618" spans="18:55" ht="14.25" customHeight="1">
      <c r="R1618" s="202"/>
      <c r="S1618" s="202"/>
      <c r="T1618" s="202"/>
      <c r="U1618" s="202"/>
      <c r="V1618" s="202"/>
      <c r="W1618" s="202"/>
      <c r="X1618" s="202"/>
      <c r="Y1618" s="202"/>
      <c r="Z1618" s="202"/>
      <c r="AA1618" s="202"/>
      <c r="AB1618" s="202"/>
      <c r="AC1618" s="202"/>
      <c r="AD1618" s="202"/>
      <c r="AE1618" s="202"/>
      <c r="AF1618" s="202"/>
      <c r="AG1618" s="202"/>
      <c r="AH1618" s="202"/>
      <c r="AI1618" s="202"/>
      <c r="AJ1618" s="202"/>
      <c r="AK1618" s="202"/>
      <c r="AL1618" s="202"/>
      <c r="AM1618" s="202"/>
      <c r="AN1618" s="202"/>
      <c r="AO1618" s="202"/>
      <c r="AP1618" s="202"/>
      <c r="AQ1618" s="202"/>
      <c r="AR1618" s="202"/>
      <c r="AS1618" s="202"/>
      <c r="AT1618" s="202"/>
      <c r="AU1618" s="202"/>
      <c r="AV1618" s="202"/>
      <c r="AW1618" s="202"/>
      <c r="AX1618" s="202"/>
      <c r="AY1618" s="202"/>
      <c r="AZ1618" s="202"/>
      <c r="BA1618" s="202"/>
      <c r="BB1618" s="202"/>
      <c r="BC1618" s="202"/>
    </row>
    <row r="1619" spans="18:55" ht="14.25" customHeight="1">
      <c r="R1619" s="202"/>
      <c r="S1619" s="202"/>
      <c r="T1619" s="202"/>
      <c r="U1619" s="202"/>
      <c r="V1619" s="202"/>
      <c r="W1619" s="202"/>
      <c r="X1619" s="202"/>
      <c r="Y1619" s="202"/>
      <c r="Z1619" s="202"/>
      <c r="AA1619" s="202"/>
      <c r="AB1619" s="202"/>
      <c r="AC1619" s="202"/>
      <c r="AD1619" s="202"/>
      <c r="AE1619" s="202"/>
      <c r="AF1619" s="202"/>
      <c r="AG1619" s="202"/>
      <c r="AH1619" s="202"/>
      <c r="AI1619" s="202"/>
      <c r="AJ1619" s="202"/>
      <c r="AK1619" s="202"/>
      <c r="AL1619" s="202"/>
      <c r="AM1619" s="202"/>
      <c r="AN1619" s="202"/>
      <c r="AO1619" s="202"/>
      <c r="AP1619" s="202"/>
      <c r="AQ1619" s="202"/>
      <c r="AR1619" s="202"/>
      <c r="AS1619" s="202"/>
      <c r="AT1619" s="202"/>
      <c r="AU1619" s="202"/>
      <c r="AV1619" s="202"/>
      <c r="AW1619" s="202"/>
      <c r="AX1619" s="202"/>
      <c r="AY1619" s="202"/>
      <c r="AZ1619" s="202"/>
      <c r="BA1619" s="202"/>
      <c r="BB1619" s="202"/>
      <c r="BC1619" s="202"/>
    </row>
    <row r="1620" spans="18:55" ht="14.25" customHeight="1">
      <c r="R1620" s="202"/>
      <c r="S1620" s="202"/>
      <c r="T1620" s="202"/>
      <c r="U1620" s="202"/>
      <c r="V1620" s="202"/>
      <c r="W1620" s="202"/>
      <c r="X1620" s="202"/>
      <c r="Y1620" s="202"/>
      <c r="Z1620" s="202"/>
      <c r="AA1620" s="202"/>
      <c r="AB1620" s="202"/>
      <c r="AC1620" s="202"/>
      <c r="AD1620" s="202"/>
      <c r="AE1620" s="202"/>
      <c r="AF1620" s="202"/>
      <c r="AG1620" s="202"/>
      <c r="AH1620" s="202"/>
      <c r="AI1620" s="202"/>
      <c r="AJ1620" s="202"/>
      <c r="AK1620" s="202"/>
      <c r="AL1620" s="202"/>
      <c r="AM1620" s="202"/>
      <c r="AN1620" s="202"/>
      <c r="AO1620" s="202"/>
      <c r="AP1620" s="202"/>
      <c r="AQ1620" s="202"/>
      <c r="AR1620" s="202"/>
      <c r="AS1620" s="202"/>
      <c r="AT1620" s="202"/>
      <c r="AU1620" s="202"/>
      <c r="AV1620" s="202"/>
      <c r="AW1620" s="202"/>
      <c r="AX1620" s="202"/>
      <c r="AY1620" s="202"/>
      <c r="AZ1620" s="202"/>
      <c r="BA1620" s="202"/>
      <c r="BB1620" s="202"/>
      <c r="BC1620" s="202"/>
    </row>
    <row r="1621" spans="18:55" ht="14.25" customHeight="1">
      <c r="R1621" s="202"/>
      <c r="S1621" s="202"/>
      <c r="T1621" s="202"/>
      <c r="U1621" s="202"/>
      <c r="V1621" s="202"/>
      <c r="W1621" s="202"/>
      <c r="X1621" s="202"/>
      <c r="Y1621" s="202"/>
      <c r="Z1621" s="202"/>
      <c r="AA1621" s="202"/>
      <c r="AB1621" s="202"/>
      <c r="AC1621" s="202"/>
      <c r="AD1621" s="202"/>
      <c r="AE1621" s="202"/>
      <c r="AF1621" s="202"/>
      <c r="AG1621" s="202"/>
      <c r="AH1621" s="202"/>
      <c r="AI1621" s="202"/>
      <c r="AJ1621" s="202"/>
      <c r="AK1621" s="202"/>
      <c r="AL1621" s="202"/>
      <c r="AM1621" s="202"/>
      <c r="AN1621" s="202"/>
      <c r="AO1621" s="202"/>
      <c r="AP1621" s="202"/>
      <c r="AQ1621" s="202"/>
      <c r="AR1621" s="202"/>
      <c r="AS1621" s="202"/>
      <c r="AT1621" s="202"/>
      <c r="AU1621" s="202"/>
      <c r="AV1621" s="202"/>
      <c r="AW1621" s="202"/>
      <c r="AX1621" s="202"/>
      <c r="AY1621" s="202"/>
      <c r="AZ1621" s="202"/>
      <c r="BA1621" s="202"/>
      <c r="BB1621" s="202"/>
      <c r="BC1621" s="202"/>
    </row>
    <row r="1622" spans="18:55" ht="14.25" customHeight="1">
      <c r="R1622" s="202"/>
      <c r="S1622" s="202"/>
      <c r="T1622" s="202"/>
      <c r="U1622" s="202"/>
      <c r="V1622" s="202"/>
      <c r="W1622" s="202"/>
      <c r="X1622" s="202"/>
      <c r="Y1622" s="202"/>
      <c r="Z1622" s="202"/>
      <c r="AA1622" s="202"/>
      <c r="AB1622" s="202"/>
      <c r="AC1622" s="202"/>
      <c r="AD1622" s="202"/>
      <c r="AE1622" s="202"/>
      <c r="AF1622" s="202"/>
      <c r="AG1622" s="202"/>
      <c r="AH1622" s="202"/>
      <c r="AI1622" s="202"/>
      <c r="AJ1622" s="202"/>
      <c r="AK1622" s="202"/>
      <c r="AL1622" s="202"/>
      <c r="AM1622" s="202"/>
      <c r="AN1622" s="202"/>
      <c r="AO1622" s="202"/>
      <c r="AP1622" s="202"/>
      <c r="AQ1622" s="202"/>
      <c r="AR1622" s="202"/>
      <c r="AS1622" s="202"/>
      <c r="AT1622" s="202"/>
      <c r="AU1622" s="202"/>
      <c r="AV1622" s="202"/>
      <c r="AW1622" s="202"/>
      <c r="AX1622" s="202"/>
      <c r="AY1622" s="202"/>
      <c r="AZ1622" s="202"/>
      <c r="BA1622" s="202"/>
      <c r="BB1622" s="202"/>
      <c r="BC1622" s="202"/>
    </row>
    <row r="1623" spans="18:55" ht="14.25" customHeight="1">
      <c r="R1623" s="202"/>
      <c r="S1623" s="202"/>
      <c r="T1623" s="202"/>
      <c r="U1623" s="202"/>
      <c r="V1623" s="202"/>
      <c r="W1623" s="202"/>
      <c r="X1623" s="202"/>
      <c r="Y1623" s="202"/>
      <c r="Z1623" s="202"/>
      <c r="AA1623" s="202"/>
      <c r="AB1623" s="202"/>
      <c r="AC1623" s="202"/>
      <c r="AD1623" s="202"/>
      <c r="AE1623" s="202"/>
      <c r="AF1623" s="202"/>
      <c r="AG1623" s="202"/>
      <c r="AH1623" s="202"/>
      <c r="AI1623" s="202"/>
      <c r="AJ1623" s="202"/>
      <c r="AK1623" s="202"/>
      <c r="AL1623" s="202"/>
      <c r="AM1623" s="202"/>
      <c r="AN1623" s="202"/>
      <c r="AO1623" s="202"/>
      <c r="AP1623" s="202"/>
      <c r="AQ1623" s="202"/>
      <c r="AR1623" s="202"/>
      <c r="AS1623" s="202"/>
      <c r="AT1623" s="202"/>
      <c r="AU1623" s="202"/>
      <c r="AV1623" s="202"/>
      <c r="AW1623" s="202"/>
      <c r="AX1623" s="202"/>
      <c r="AY1623" s="202"/>
      <c r="AZ1623" s="202"/>
      <c r="BA1623" s="202"/>
      <c r="BB1623" s="202"/>
      <c r="BC1623" s="202"/>
    </row>
    <row r="1624" spans="18:55" ht="14.25" customHeight="1">
      <c r="R1624" s="202"/>
      <c r="S1624" s="202"/>
      <c r="T1624" s="202"/>
      <c r="U1624" s="202"/>
      <c r="V1624" s="202"/>
      <c r="W1624" s="202"/>
      <c r="X1624" s="202"/>
      <c r="Y1624" s="202"/>
      <c r="Z1624" s="202"/>
      <c r="AA1624" s="202"/>
      <c r="AB1624" s="202"/>
      <c r="AC1624" s="202"/>
      <c r="AD1624" s="202"/>
      <c r="AE1624" s="202"/>
      <c r="AF1624" s="202"/>
      <c r="AG1624" s="202"/>
      <c r="AH1624" s="202"/>
      <c r="AI1624" s="202"/>
      <c r="AJ1624" s="202"/>
      <c r="AK1624" s="202"/>
      <c r="AL1624" s="202"/>
      <c r="AM1624" s="202"/>
      <c r="AN1624" s="202"/>
      <c r="AO1624" s="202"/>
      <c r="AP1624" s="202"/>
      <c r="AQ1624" s="202"/>
      <c r="AR1624" s="202"/>
      <c r="AS1624" s="202"/>
      <c r="AT1624" s="202"/>
      <c r="AU1624" s="202"/>
      <c r="AV1624" s="202"/>
      <c r="AW1624" s="202"/>
      <c r="AX1624" s="202"/>
      <c r="AY1624" s="202"/>
      <c r="AZ1624" s="202"/>
      <c r="BA1624" s="202"/>
      <c r="BB1624" s="202"/>
      <c r="BC1624" s="202"/>
    </row>
    <row r="1625" spans="18:55" ht="14.25" customHeight="1">
      <c r="R1625" s="202"/>
      <c r="S1625" s="202"/>
      <c r="T1625" s="202"/>
      <c r="U1625" s="202"/>
      <c r="V1625" s="202"/>
      <c r="W1625" s="202"/>
      <c r="X1625" s="202"/>
      <c r="Y1625" s="202"/>
      <c r="Z1625" s="202"/>
      <c r="AA1625" s="202"/>
      <c r="AB1625" s="202"/>
      <c r="AC1625" s="202"/>
      <c r="AD1625" s="202"/>
      <c r="AE1625" s="202"/>
      <c r="AF1625" s="202"/>
      <c r="AG1625" s="202"/>
      <c r="AH1625" s="202"/>
      <c r="AI1625" s="202"/>
      <c r="AJ1625" s="202"/>
      <c r="AK1625" s="202"/>
      <c r="AL1625" s="202"/>
      <c r="AM1625" s="202"/>
      <c r="AN1625" s="202"/>
      <c r="AO1625" s="202"/>
      <c r="AP1625" s="202"/>
      <c r="AQ1625" s="202"/>
      <c r="AR1625" s="202"/>
      <c r="AS1625" s="202"/>
      <c r="AT1625" s="202"/>
      <c r="AU1625" s="202"/>
      <c r="AV1625" s="202"/>
      <c r="AW1625" s="202"/>
      <c r="AX1625" s="202"/>
      <c r="AY1625" s="202"/>
      <c r="AZ1625" s="202"/>
      <c r="BA1625" s="202"/>
      <c r="BB1625" s="202"/>
      <c r="BC1625" s="202"/>
    </row>
    <row r="1626" spans="18:55" ht="14.25" customHeight="1">
      <c r="R1626" s="202"/>
      <c r="S1626" s="202"/>
      <c r="T1626" s="202"/>
      <c r="U1626" s="202"/>
      <c r="V1626" s="202"/>
      <c r="W1626" s="202"/>
      <c r="X1626" s="202"/>
      <c r="Y1626" s="202"/>
      <c r="Z1626" s="202"/>
      <c r="AA1626" s="202"/>
      <c r="AB1626" s="202"/>
      <c r="AC1626" s="202"/>
      <c r="AD1626" s="202"/>
      <c r="AE1626" s="202"/>
      <c r="AF1626" s="202"/>
      <c r="AG1626" s="202"/>
      <c r="AH1626" s="202"/>
      <c r="AI1626" s="202"/>
      <c r="AJ1626" s="202"/>
      <c r="AK1626" s="202"/>
      <c r="AL1626" s="202"/>
      <c r="AM1626" s="202"/>
      <c r="AN1626" s="202"/>
      <c r="AO1626" s="202"/>
      <c r="AP1626" s="202"/>
      <c r="AQ1626" s="202"/>
      <c r="AR1626" s="202"/>
      <c r="AS1626" s="202"/>
      <c r="AT1626" s="202"/>
      <c r="AU1626" s="202"/>
      <c r="AV1626" s="202"/>
      <c r="AW1626" s="202"/>
      <c r="AX1626" s="202"/>
      <c r="AY1626" s="202"/>
      <c r="AZ1626" s="202"/>
      <c r="BA1626" s="202"/>
      <c r="BB1626" s="202"/>
      <c r="BC1626" s="202"/>
    </row>
    <row r="1627" spans="18:55" ht="14.25" customHeight="1">
      <c r="R1627" s="202"/>
      <c r="S1627" s="202"/>
      <c r="T1627" s="202"/>
      <c r="U1627" s="202"/>
      <c r="V1627" s="202"/>
      <c r="W1627" s="202"/>
      <c r="X1627" s="202"/>
      <c r="Y1627" s="202"/>
      <c r="Z1627" s="202"/>
      <c r="AA1627" s="202"/>
      <c r="AB1627" s="202"/>
      <c r="AC1627" s="202"/>
      <c r="AD1627" s="202"/>
      <c r="AE1627" s="202"/>
      <c r="AF1627" s="202"/>
      <c r="AG1627" s="202"/>
      <c r="AH1627" s="202"/>
      <c r="AI1627" s="202"/>
      <c r="AJ1627" s="202"/>
      <c r="AK1627" s="202"/>
      <c r="AL1627" s="202"/>
      <c r="AM1627" s="202"/>
      <c r="AN1627" s="202"/>
      <c r="AO1627" s="202"/>
      <c r="AP1627" s="202"/>
      <c r="AQ1627" s="202"/>
      <c r="AR1627" s="202"/>
      <c r="AS1627" s="202"/>
      <c r="AT1627" s="202"/>
      <c r="AU1627" s="202"/>
      <c r="AV1627" s="202"/>
      <c r="AW1627" s="202"/>
      <c r="AX1627" s="202"/>
      <c r="AY1627" s="202"/>
      <c r="AZ1627" s="202"/>
      <c r="BA1627" s="202"/>
      <c r="BB1627" s="202"/>
      <c r="BC1627" s="202"/>
    </row>
    <row r="1628" spans="18:55" ht="14.25" customHeight="1">
      <c r="R1628" s="202"/>
      <c r="S1628" s="202"/>
      <c r="T1628" s="202"/>
      <c r="U1628" s="202"/>
      <c r="V1628" s="202"/>
      <c r="W1628" s="202"/>
      <c r="X1628" s="202"/>
      <c r="Y1628" s="202"/>
      <c r="Z1628" s="202"/>
      <c r="AA1628" s="202"/>
      <c r="AB1628" s="202"/>
      <c r="AC1628" s="202"/>
      <c r="AD1628" s="202"/>
      <c r="AE1628" s="202"/>
      <c r="AF1628" s="202"/>
      <c r="AG1628" s="202"/>
      <c r="AH1628" s="202"/>
      <c r="AI1628" s="202"/>
      <c r="AJ1628" s="202"/>
      <c r="AK1628" s="202"/>
      <c r="AL1628" s="202"/>
      <c r="AM1628" s="202"/>
      <c r="AN1628" s="202"/>
      <c r="AO1628" s="202"/>
      <c r="AP1628" s="202"/>
      <c r="AQ1628" s="202"/>
      <c r="AR1628" s="202"/>
      <c r="AS1628" s="202"/>
      <c r="AT1628" s="202"/>
      <c r="AU1628" s="202"/>
      <c r="AV1628" s="202"/>
      <c r="AW1628" s="202"/>
      <c r="AX1628" s="202"/>
      <c r="AY1628" s="202"/>
      <c r="AZ1628" s="202"/>
      <c r="BA1628" s="202"/>
      <c r="BB1628" s="202"/>
      <c r="BC1628" s="202"/>
    </row>
    <row r="1629" spans="18:55" ht="14.25" customHeight="1">
      <c r="R1629" s="202"/>
      <c r="S1629" s="202"/>
      <c r="T1629" s="202"/>
      <c r="U1629" s="202"/>
      <c r="V1629" s="202"/>
      <c r="W1629" s="202"/>
      <c r="X1629" s="202"/>
      <c r="Y1629" s="202"/>
      <c r="Z1629" s="202"/>
      <c r="AA1629" s="202"/>
      <c r="AB1629" s="202"/>
      <c r="AC1629" s="202"/>
      <c r="AD1629" s="202"/>
      <c r="AE1629" s="202"/>
      <c r="AF1629" s="202"/>
      <c r="AG1629" s="202"/>
      <c r="AH1629" s="202"/>
      <c r="AI1629" s="202"/>
      <c r="AJ1629" s="202"/>
      <c r="AK1629" s="202"/>
      <c r="AL1629" s="202"/>
      <c r="AM1629" s="202"/>
      <c r="AN1629" s="202"/>
      <c r="AO1629" s="202"/>
      <c r="AP1629" s="202"/>
      <c r="AQ1629" s="202"/>
      <c r="AR1629" s="202"/>
      <c r="AS1629" s="202"/>
      <c r="AT1629" s="202"/>
      <c r="AU1629" s="202"/>
      <c r="AV1629" s="202"/>
      <c r="AW1629" s="202"/>
      <c r="AX1629" s="202"/>
      <c r="AY1629" s="202"/>
      <c r="AZ1629" s="202"/>
      <c r="BA1629" s="202"/>
      <c r="BB1629" s="202"/>
      <c r="BC1629" s="202"/>
    </row>
    <row r="1630" spans="18:55" ht="14.25" customHeight="1">
      <c r="R1630" s="202"/>
      <c r="S1630" s="202"/>
      <c r="T1630" s="202"/>
      <c r="U1630" s="202"/>
      <c r="V1630" s="202"/>
      <c r="W1630" s="202"/>
      <c r="X1630" s="202"/>
      <c r="Y1630" s="202"/>
      <c r="Z1630" s="202"/>
      <c r="AA1630" s="202"/>
      <c r="AB1630" s="202"/>
      <c r="AC1630" s="202"/>
      <c r="AD1630" s="202"/>
      <c r="AE1630" s="202"/>
      <c r="AF1630" s="202"/>
      <c r="AG1630" s="202"/>
      <c r="AH1630" s="202"/>
      <c r="AI1630" s="202"/>
      <c r="AJ1630" s="202"/>
      <c r="AK1630" s="202"/>
      <c r="AL1630" s="202"/>
      <c r="AM1630" s="202"/>
      <c r="AN1630" s="202"/>
      <c r="AO1630" s="202"/>
      <c r="AP1630" s="202"/>
      <c r="AQ1630" s="202"/>
      <c r="AR1630" s="202"/>
      <c r="AS1630" s="202"/>
      <c r="AT1630" s="202"/>
      <c r="AU1630" s="202"/>
      <c r="AV1630" s="202"/>
      <c r="AW1630" s="202"/>
      <c r="AX1630" s="202"/>
      <c r="AY1630" s="202"/>
      <c r="AZ1630" s="202"/>
      <c r="BA1630" s="202"/>
      <c r="BB1630" s="202"/>
      <c r="BC1630" s="202"/>
    </row>
    <row r="1631" spans="18:55" ht="14.25" customHeight="1">
      <c r="R1631" s="202"/>
      <c r="S1631" s="202"/>
      <c r="T1631" s="202"/>
      <c r="U1631" s="202"/>
      <c r="V1631" s="202"/>
      <c r="W1631" s="202"/>
      <c r="X1631" s="202"/>
      <c r="Y1631" s="202"/>
      <c r="Z1631" s="202"/>
      <c r="AA1631" s="202"/>
      <c r="AB1631" s="202"/>
      <c r="AC1631" s="202"/>
      <c r="AD1631" s="202"/>
      <c r="AE1631" s="202"/>
      <c r="AF1631" s="202"/>
      <c r="AG1631" s="202"/>
      <c r="AH1631" s="202"/>
      <c r="AI1631" s="202"/>
      <c r="AJ1631" s="202"/>
      <c r="AK1631" s="202"/>
      <c r="AL1631" s="202"/>
      <c r="AM1631" s="202"/>
      <c r="AN1631" s="202"/>
      <c r="AO1631" s="202"/>
      <c r="AP1631" s="202"/>
      <c r="AQ1631" s="202"/>
      <c r="AR1631" s="202"/>
      <c r="AS1631" s="202"/>
      <c r="AT1631" s="202"/>
      <c r="AU1631" s="202"/>
      <c r="AV1631" s="202"/>
      <c r="AW1631" s="202"/>
      <c r="AX1631" s="202"/>
      <c r="AY1631" s="202"/>
      <c r="AZ1631" s="202"/>
      <c r="BA1631" s="202"/>
      <c r="BB1631" s="202"/>
      <c r="BC1631" s="202"/>
    </row>
    <row r="1632" spans="18:55" ht="14.25" customHeight="1">
      <c r="R1632" s="202"/>
      <c r="S1632" s="202"/>
      <c r="T1632" s="202"/>
      <c r="U1632" s="202"/>
      <c r="V1632" s="202"/>
      <c r="W1632" s="202"/>
      <c r="X1632" s="202"/>
      <c r="Y1632" s="202"/>
      <c r="Z1632" s="202"/>
      <c r="AA1632" s="202"/>
      <c r="AB1632" s="202"/>
      <c r="AC1632" s="202"/>
      <c r="AD1632" s="202"/>
      <c r="AE1632" s="202"/>
      <c r="AF1632" s="202"/>
      <c r="AG1632" s="202"/>
      <c r="AH1632" s="202"/>
      <c r="AI1632" s="202"/>
      <c r="AJ1632" s="202"/>
      <c r="AK1632" s="202"/>
      <c r="AL1632" s="202"/>
      <c r="AM1632" s="202"/>
      <c r="AN1632" s="202"/>
      <c r="AO1632" s="202"/>
      <c r="AP1632" s="202"/>
      <c r="AQ1632" s="202"/>
      <c r="AR1632" s="202"/>
      <c r="AS1632" s="202"/>
      <c r="AT1632" s="202"/>
      <c r="AU1632" s="202"/>
      <c r="AV1632" s="202"/>
      <c r="AW1632" s="202"/>
      <c r="AX1632" s="202"/>
      <c r="AY1632" s="202"/>
      <c r="AZ1632" s="202"/>
      <c r="BA1632" s="202"/>
      <c r="BB1632" s="202"/>
      <c r="BC1632" s="202"/>
    </row>
    <row r="1633" spans="18:55" ht="14.25" customHeight="1">
      <c r="R1633" s="202"/>
      <c r="S1633" s="202"/>
      <c r="T1633" s="202"/>
      <c r="U1633" s="202"/>
      <c r="V1633" s="202"/>
      <c r="W1633" s="202"/>
      <c r="X1633" s="202"/>
      <c r="Y1633" s="202"/>
      <c r="Z1633" s="202"/>
      <c r="AA1633" s="202"/>
      <c r="AB1633" s="202"/>
      <c r="AC1633" s="202"/>
      <c r="AD1633" s="202"/>
      <c r="AE1633" s="202"/>
      <c r="AF1633" s="202"/>
      <c r="AG1633" s="202"/>
      <c r="AH1633" s="202"/>
      <c r="AI1633" s="202"/>
      <c r="AJ1633" s="202"/>
      <c r="AK1633" s="202"/>
      <c r="AL1633" s="202"/>
      <c r="AM1633" s="202"/>
      <c r="AN1633" s="202"/>
      <c r="AO1633" s="202"/>
      <c r="AP1633" s="202"/>
      <c r="AQ1633" s="202"/>
      <c r="AR1633" s="202"/>
      <c r="AS1633" s="202"/>
      <c r="AT1633" s="202"/>
      <c r="AU1633" s="202"/>
      <c r="AV1633" s="202"/>
      <c r="AW1633" s="202"/>
      <c r="AX1633" s="202"/>
      <c r="AY1633" s="202"/>
      <c r="AZ1633" s="202"/>
      <c r="BA1633" s="202"/>
      <c r="BB1633" s="202"/>
      <c r="BC1633" s="202"/>
    </row>
    <row r="1634" spans="18:55" ht="14.25" customHeight="1">
      <c r="R1634" s="202"/>
      <c r="S1634" s="202"/>
      <c r="T1634" s="202"/>
      <c r="U1634" s="202"/>
      <c r="V1634" s="202"/>
      <c r="W1634" s="202"/>
      <c r="X1634" s="202"/>
      <c r="Y1634" s="202"/>
      <c r="Z1634" s="202"/>
      <c r="AA1634" s="202"/>
      <c r="AB1634" s="202"/>
      <c r="AC1634" s="202"/>
      <c r="AD1634" s="202"/>
      <c r="AE1634" s="202"/>
      <c r="AF1634" s="202"/>
      <c r="AG1634" s="202"/>
      <c r="AH1634" s="202"/>
      <c r="AI1634" s="202"/>
      <c r="AJ1634" s="202"/>
      <c r="AK1634" s="202"/>
      <c r="AL1634" s="202"/>
      <c r="AM1634" s="202"/>
      <c r="AN1634" s="202"/>
      <c r="AO1634" s="202"/>
      <c r="AP1634" s="202"/>
      <c r="AQ1634" s="202"/>
      <c r="AR1634" s="202"/>
      <c r="AS1634" s="202"/>
      <c r="AT1634" s="202"/>
      <c r="AU1634" s="202"/>
      <c r="AV1634" s="202"/>
      <c r="AW1634" s="202"/>
      <c r="AX1634" s="202"/>
      <c r="AY1634" s="202"/>
      <c r="AZ1634" s="202"/>
      <c r="BA1634" s="202"/>
      <c r="BB1634" s="202"/>
      <c r="BC1634" s="202"/>
    </row>
    <row r="1635" spans="18:55" ht="14.25" customHeight="1">
      <c r="R1635" s="202"/>
      <c r="S1635" s="202"/>
      <c r="T1635" s="202"/>
      <c r="U1635" s="202"/>
      <c r="V1635" s="202"/>
      <c r="W1635" s="202"/>
      <c r="X1635" s="202"/>
      <c r="Y1635" s="202"/>
      <c r="Z1635" s="202"/>
      <c r="AA1635" s="202"/>
      <c r="AB1635" s="202"/>
      <c r="AC1635" s="202"/>
      <c r="AD1635" s="202"/>
      <c r="AE1635" s="202"/>
      <c r="AF1635" s="202"/>
      <c r="AG1635" s="202"/>
      <c r="AH1635" s="202"/>
      <c r="AI1635" s="202"/>
      <c r="AJ1635" s="202"/>
      <c r="AK1635" s="202"/>
      <c r="AL1635" s="202"/>
      <c r="AM1635" s="202"/>
      <c r="AN1635" s="202"/>
      <c r="AO1635" s="202"/>
      <c r="AP1635" s="202"/>
      <c r="AQ1635" s="202"/>
      <c r="AR1635" s="202"/>
      <c r="AS1635" s="202"/>
      <c r="AT1635" s="202"/>
      <c r="AU1635" s="202"/>
      <c r="AV1635" s="202"/>
      <c r="AW1635" s="202"/>
      <c r="AX1635" s="202"/>
      <c r="AY1635" s="202"/>
      <c r="AZ1635" s="202"/>
      <c r="BA1635" s="202"/>
      <c r="BB1635" s="202"/>
      <c r="BC1635" s="202"/>
    </row>
    <row r="1636" spans="18:55" ht="14.25" customHeight="1">
      <c r="R1636" s="202"/>
      <c r="S1636" s="202"/>
      <c r="T1636" s="202"/>
      <c r="U1636" s="202"/>
      <c r="V1636" s="202"/>
      <c r="W1636" s="202"/>
      <c r="X1636" s="202"/>
      <c r="Y1636" s="202"/>
      <c r="Z1636" s="202"/>
      <c r="AA1636" s="202"/>
      <c r="AB1636" s="202"/>
      <c r="AC1636" s="202"/>
      <c r="AD1636" s="202"/>
      <c r="AE1636" s="202"/>
      <c r="AF1636" s="202"/>
      <c r="AG1636" s="202"/>
      <c r="AH1636" s="202"/>
      <c r="AI1636" s="202"/>
      <c r="AJ1636" s="202"/>
      <c r="AK1636" s="202"/>
      <c r="AL1636" s="202"/>
      <c r="AM1636" s="202"/>
      <c r="AN1636" s="202"/>
      <c r="AO1636" s="202"/>
      <c r="AP1636" s="202"/>
      <c r="AQ1636" s="202"/>
      <c r="AR1636" s="202"/>
      <c r="AS1636" s="202"/>
      <c r="AT1636" s="202"/>
      <c r="AU1636" s="202"/>
      <c r="AV1636" s="202"/>
      <c r="AW1636" s="202"/>
      <c r="AX1636" s="202"/>
      <c r="AY1636" s="202"/>
      <c r="AZ1636" s="202"/>
      <c r="BA1636" s="202"/>
      <c r="BB1636" s="202"/>
      <c r="BC1636" s="202"/>
    </row>
    <row r="1637" spans="18:55" ht="14.25" customHeight="1">
      <c r="R1637" s="202"/>
      <c r="S1637" s="202"/>
      <c r="T1637" s="202"/>
      <c r="U1637" s="202"/>
      <c r="V1637" s="202"/>
      <c r="W1637" s="202"/>
      <c r="X1637" s="202"/>
      <c r="Y1637" s="202"/>
      <c r="Z1637" s="202"/>
      <c r="AA1637" s="202"/>
      <c r="AB1637" s="202"/>
      <c r="AC1637" s="202"/>
      <c r="AD1637" s="202"/>
      <c r="AE1637" s="202"/>
      <c r="AF1637" s="202"/>
      <c r="AG1637" s="202"/>
      <c r="AH1637" s="202"/>
      <c r="AI1637" s="202"/>
      <c r="AJ1637" s="202"/>
      <c r="AK1637" s="202"/>
      <c r="AL1637" s="202"/>
      <c r="AM1637" s="202"/>
      <c r="AN1637" s="202"/>
      <c r="AO1637" s="202"/>
      <c r="AP1637" s="202"/>
      <c r="AQ1637" s="202"/>
      <c r="AR1637" s="202"/>
      <c r="AS1637" s="202"/>
      <c r="AT1637" s="202"/>
      <c r="AU1637" s="202"/>
      <c r="AV1637" s="202"/>
      <c r="AW1637" s="202"/>
      <c r="AX1637" s="202"/>
      <c r="AY1637" s="202"/>
      <c r="AZ1637" s="202"/>
      <c r="BA1637" s="202"/>
      <c r="BB1637" s="202"/>
      <c r="BC1637" s="202"/>
    </row>
    <row r="1638" spans="18:55" ht="14.25" customHeight="1">
      <c r="R1638" s="202"/>
      <c r="S1638" s="202"/>
      <c r="T1638" s="202"/>
      <c r="U1638" s="202"/>
      <c r="V1638" s="202"/>
      <c r="W1638" s="202"/>
      <c r="X1638" s="202"/>
      <c r="Y1638" s="202"/>
      <c r="Z1638" s="202"/>
      <c r="AA1638" s="202"/>
      <c r="AB1638" s="202"/>
      <c r="AC1638" s="202"/>
      <c r="AD1638" s="202"/>
      <c r="AE1638" s="202"/>
      <c r="AF1638" s="202"/>
      <c r="AG1638" s="202"/>
      <c r="AH1638" s="202"/>
      <c r="AI1638" s="202"/>
      <c r="AJ1638" s="202"/>
      <c r="AK1638" s="202"/>
      <c r="AL1638" s="202"/>
      <c r="AM1638" s="202"/>
      <c r="AN1638" s="202"/>
      <c r="AO1638" s="202"/>
      <c r="AP1638" s="202"/>
      <c r="AQ1638" s="202"/>
      <c r="AR1638" s="202"/>
      <c r="AS1638" s="202"/>
      <c r="AT1638" s="202"/>
      <c r="AU1638" s="202"/>
      <c r="AV1638" s="202"/>
      <c r="AW1638" s="202"/>
      <c r="AX1638" s="202"/>
      <c r="AY1638" s="202"/>
      <c r="AZ1638" s="202"/>
      <c r="BA1638" s="202"/>
      <c r="BB1638" s="202"/>
      <c r="BC1638" s="202"/>
    </row>
    <row r="1639" spans="18:55" ht="14.25" customHeight="1">
      <c r="R1639" s="202"/>
      <c r="S1639" s="202"/>
      <c r="T1639" s="202"/>
      <c r="U1639" s="202"/>
      <c r="V1639" s="202"/>
      <c r="W1639" s="202"/>
      <c r="X1639" s="202"/>
      <c r="Y1639" s="202"/>
      <c r="Z1639" s="202"/>
      <c r="AA1639" s="202"/>
      <c r="AB1639" s="202"/>
      <c r="AC1639" s="202"/>
      <c r="AD1639" s="202"/>
      <c r="AE1639" s="202"/>
      <c r="AF1639" s="202"/>
      <c r="AG1639" s="202"/>
      <c r="AH1639" s="202"/>
      <c r="AI1639" s="202"/>
      <c r="AJ1639" s="202"/>
      <c r="AK1639" s="202"/>
      <c r="AL1639" s="202"/>
      <c r="AM1639" s="202"/>
      <c r="AN1639" s="202"/>
      <c r="AO1639" s="202"/>
      <c r="AP1639" s="202"/>
      <c r="AQ1639" s="202"/>
      <c r="AR1639" s="202"/>
      <c r="AS1639" s="202"/>
      <c r="AT1639" s="202"/>
      <c r="AU1639" s="202"/>
      <c r="AV1639" s="202"/>
      <c r="AW1639" s="202"/>
      <c r="AX1639" s="202"/>
      <c r="AY1639" s="202"/>
      <c r="AZ1639" s="202"/>
      <c r="BA1639" s="202"/>
      <c r="BB1639" s="202"/>
      <c r="BC1639" s="202"/>
    </row>
    <row r="1640" spans="18:55" ht="14.25" customHeight="1">
      <c r="R1640" s="202"/>
      <c r="S1640" s="202"/>
      <c r="T1640" s="202"/>
      <c r="U1640" s="202"/>
      <c r="V1640" s="202"/>
      <c r="W1640" s="202"/>
      <c r="X1640" s="202"/>
      <c r="Y1640" s="202"/>
      <c r="Z1640" s="202"/>
      <c r="AA1640" s="202"/>
      <c r="AB1640" s="202"/>
      <c r="AC1640" s="202"/>
      <c r="AD1640" s="202"/>
      <c r="AE1640" s="202"/>
      <c r="AF1640" s="202"/>
      <c r="AG1640" s="202"/>
      <c r="AH1640" s="202"/>
      <c r="AI1640" s="202"/>
      <c r="AJ1640" s="202"/>
      <c r="AK1640" s="202"/>
      <c r="AL1640" s="202"/>
      <c r="AM1640" s="202"/>
      <c r="AN1640" s="202"/>
      <c r="AO1640" s="202"/>
      <c r="AP1640" s="202"/>
      <c r="AQ1640" s="202"/>
      <c r="AR1640" s="202"/>
      <c r="AS1640" s="202"/>
      <c r="AT1640" s="202"/>
      <c r="AU1640" s="202"/>
      <c r="AV1640" s="202"/>
      <c r="AW1640" s="202"/>
      <c r="AX1640" s="202"/>
      <c r="AY1640" s="202"/>
      <c r="AZ1640" s="202"/>
      <c r="BA1640" s="202"/>
      <c r="BB1640" s="202"/>
      <c r="BC1640" s="202"/>
    </row>
    <row r="1641" spans="18:55" ht="14.25" customHeight="1">
      <c r="R1641" s="202"/>
      <c r="S1641" s="202"/>
      <c r="T1641" s="202"/>
      <c r="U1641" s="202"/>
      <c r="V1641" s="202"/>
      <c r="W1641" s="202"/>
      <c r="X1641" s="202"/>
      <c r="Y1641" s="202"/>
      <c r="Z1641" s="202"/>
      <c r="AA1641" s="202"/>
      <c r="AB1641" s="202"/>
      <c r="AC1641" s="202"/>
      <c r="AD1641" s="202"/>
      <c r="AE1641" s="202"/>
      <c r="AF1641" s="202"/>
      <c r="AG1641" s="202"/>
      <c r="AH1641" s="202"/>
      <c r="AI1641" s="202"/>
      <c r="AJ1641" s="202"/>
      <c r="AK1641" s="202"/>
      <c r="AL1641" s="202"/>
      <c r="AM1641" s="202"/>
      <c r="AN1641" s="202"/>
      <c r="AO1641" s="202"/>
      <c r="AP1641" s="202"/>
      <c r="AQ1641" s="202"/>
      <c r="AR1641" s="202"/>
      <c r="AS1641" s="202"/>
      <c r="AT1641" s="202"/>
      <c r="AU1641" s="202"/>
      <c r="AV1641" s="202"/>
      <c r="AW1641" s="202"/>
      <c r="AX1641" s="202"/>
      <c r="AY1641" s="202"/>
      <c r="AZ1641" s="202"/>
      <c r="BA1641" s="202"/>
      <c r="BB1641" s="202"/>
      <c r="BC1641" s="202"/>
    </row>
    <row r="1642" spans="18:55" ht="14.25" customHeight="1">
      <c r="R1642" s="202"/>
      <c r="S1642" s="202"/>
      <c r="T1642" s="202"/>
      <c r="U1642" s="202"/>
      <c r="V1642" s="202"/>
      <c r="W1642" s="202"/>
      <c r="X1642" s="202"/>
      <c r="Y1642" s="202"/>
      <c r="Z1642" s="202"/>
      <c r="AA1642" s="202"/>
      <c r="AB1642" s="202"/>
      <c r="AC1642" s="202"/>
      <c r="AD1642" s="202"/>
      <c r="AE1642" s="202"/>
      <c r="AF1642" s="202"/>
      <c r="AG1642" s="202"/>
      <c r="AH1642" s="202"/>
      <c r="AI1642" s="202"/>
      <c r="AJ1642" s="202"/>
      <c r="AK1642" s="202"/>
      <c r="AL1642" s="202"/>
      <c r="AM1642" s="202"/>
      <c r="AN1642" s="202"/>
      <c r="AO1642" s="202"/>
      <c r="AP1642" s="202"/>
      <c r="AQ1642" s="202"/>
      <c r="AR1642" s="202"/>
      <c r="AS1642" s="202"/>
      <c r="AT1642" s="202"/>
      <c r="AU1642" s="202"/>
      <c r="AV1642" s="202"/>
      <c r="AW1642" s="202"/>
      <c r="AX1642" s="202"/>
      <c r="AY1642" s="202"/>
      <c r="AZ1642" s="202"/>
      <c r="BA1642" s="202"/>
      <c r="BB1642" s="202"/>
      <c r="BC1642" s="202"/>
    </row>
    <row r="1643" spans="18:55" ht="14.25" customHeight="1">
      <c r="R1643" s="202"/>
      <c r="S1643" s="202"/>
      <c r="T1643" s="202"/>
      <c r="U1643" s="202"/>
      <c r="V1643" s="202"/>
      <c r="W1643" s="202"/>
      <c r="X1643" s="202"/>
      <c r="Y1643" s="202"/>
      <c r="Z1643" s="202"/>
      <c r="AA1643" s="202"/>
      <c r="AB1643" s="202"/>
      <c r="AC1643" s="202"/>
      <c r="AD1643" s="202"/>
      <c r="AE1643" s="202"/>
      <c r="AF1643" s="202"/>
      <c r="AG1643" s="202"/>
      <c r="AH1643" s="202"/>
      <c r="AI1643" s="202"/>
      <c r="AJ1643" s="202"/>
      <c r="AK1643" s="202"/>
      <c r="AL1643" s="202"/>
      <c r="AM1643" s="202"/>
      <c r="AN1643" s="202"/>
      <c r="AO1643" s="202"/>
      <c r="AP1643" s="202"/>
      <c r="AQ1643" s="202"/>
      <c r="AR1643" s="202"/>
      <c r="AS1643" s="202"/>
      <c r="AT1643" s="202"/>
      <c r="AU1643" s="202"/>
      <c r="AV1643" s="202"/>
      <c r="AW1643" s="202"/>
      <c r="AX1643" s="202"/>
      <c r="AY1643" s="202"/>
      <c r="AZ1643" s="202"/>
      <c r="BA1643" s="202"/>
      <c r="BB1643" s="202"/>
      <c r="BC1643" s="202"/>
    </row>
    <row r="1644" spans="18:55" ht="14.25" customHeight="1">
      <c r="R1644" s="202"/>
      <c r="S1644" s="202"/>
      <c r="T1644" s="202"/>
      <c r="U1644" s="202"/>
      <c r="V1644" s="202"/>
      <c r="W1644" s="202"/>
      <c r="X1644" s="202"/>
      <c r="Y1644" s="202"/>
      <c r="Z1644" s="202"/>
      <c r="AA1644" s="202"/>
      <c r="AB1644" s="202"/>
      <c r="AC1644" s="202"/>
      <c r="AD1644" s="202"/>
      <c r="AE1644" s="202"/>
      <c r="AF1644" s="202"/>
      <c r="AG1644" s="202"/>
      <c r="AH1644" s="202"/>
      <c r="AI1644" s="202"/>
      <c r="AJ1644" s="202"/>
      <c r="AK1644" s="202"/>
      <c r="AL1644" s="202"/>
      <c r="AM1644" s="202"/>
      <c r="AN1644" s="202"/>
      <c r="AO1644" s="202"/>
      <c r="AP1644" s="202"/>
      <c r="AQ1644" s="202"/>
      <c r="AR1644" s="202"/>
      <c r="AS1644" s="202"/>
      <c r="AT1644" s="202"/>
      <c r="AU1644" s="202"/>
      <c r="AV1644" s="202"/>
      <c r="AW1644" s="202"/>
      <c r="AX1644" s="202"/>
      <c r="AY1644" s="202"/>
      <c r="AZ1644" s="202"/>
      <c r="BA1644" s="202"/>
      <c r="BB1644" s="202"/>
      <c r="BC1644" s="202"/>
    </row>
    <row r="1645" spans="18:55" ht="14.25" customHeight="1">
      <c r="R1645" s="202"/>
      <c r="S1645" s="202"/>
      <c r="T1645" s="202"/>
      <c r="U1645" s="202"/>
      <c r="V1645" s="202"/>
      <c r="W1645" s="202"/>
      <c r="X1645" s="202"/>
      <c r="Y1645" s="202"/>
      <c r="Z1645" s="202"/>
      <c r="AA1645" s="202"/>
      <c r="AB1645" s="202"/>
      <c r="AC1645" s="202"/>
      <c r="AD1645" s="202"/>
      <c r="AE1645" s="202"/>
      <c r="AF1645" s="202"/>
      <c r="AG1645" s="202"/>
      <c r="AH1645" s="202"/>
      <c r="AI1645" s="202"/>
      <c r="AJ1645" s="202"/>
      <c r="AK1645" s="202"/>
      <c r="AL1645" s="202"/>
      <c r="AM1645" s="202"/>
      <c r="AN1645" s="202"/>
      <c r="AO1645" s="202"/>
      <c r="AP1645" s="202"/>
      <c r="AQ1645" s="202"/>
      <c r="AR1645" s="202"/>
      <c r="AS1645" s="202"/>
      <c r="AT1645" s="202"/>
      <c r="AU1645" s="202"/>
      <c r="AV1645" s="202"/>
      <c r="AW1645" s="202"/>
      <c r="AX1645" s="202"/>
      <c r="AY1645" s="202"/>
      <c r="AZ1645" s="202"/>
      <c r="BA1645" s="202"/>
      <c r="BB1645" s="202"/>
      <c r="BC1645" s="202"/>
    </row>
    <row r="1646" spans="18:55" ht="14.25" customHeight="1">
      <c r="R1646" s="202"/>
      <c r="S1646" s="202"/>
      <c r="T1646" s="202"/>
      <c r="U1646" s="202"/>
      <c r="V1646" s="202"/>
      <c r="W1646" s="202"/>
      <c r="X1646" s="202"/>
      <c r="Y1646" s="202"/>
      <c r="Z1646" s="202"/>
      <c r="AA1646" s="202"/>
      <c r="AB1646" s="202"/>
      <c r="AC1646" s="202"/>
      <c r="AD1646" s="202"/>
      <c r="AE1646" s="202"/>
      <c r="AF1646" s="202"/>
      <c r="AG1646" s="202"/>
      <c r="AH1646" s="202"/>
      <c r="AI1646" s="202"/>
      <c r="AJ1646" s="202"/>
      <c r="AK1646" s="202"/>
      <c r="AL1646" s="202"/>
      <c r="AM1646" s="202"/>
      <c r="AN1646" s="202"/>
      <c r="AO1646" s="202"/>
      <c r="AP1646" s="202"/>
      <c r="AQ1646" s="202"/>
      <c r="AR1646" s="202"/>
      <c r="AS1646" s="202"/>
      <c r="AT1646" s="202"/>
      <c r="AU1646" s="202"/>
      <c r="AV1646" s="202"/>
      <c r="AW1646" s="202"/>
      <c r="AX1646" s="202"/>
      <c r="AY1646" s="202"/>
      <c r="AZ1646" s="202"/>
      <c r="BA1646" s="202"/>
      <c r="BB1646" s="202"/>
      <c r="BC1646" s="202"/>
    </row>
    <row r="1647" spans="18:55" ht="14.25" customHeight="1">
      <c r="R1647" s="202"/>
      <c r="S1647" s="202"/>
      <c r="T1647" s="202"/>
      <c r="U1647" s="202"/>
      <c r="V1647" s="202"/>
      <c r="W1647" s="202"/>
      <c r="X1647" s="202"/>
      <c r="Y1647" s="202"/>
      <c r="Z1647" s="202"/>
      <c r="AA1647" s="202"/>
      <c r="AB1647" s="202"/>
      <c r="AC1647" s="202"/>
      <c r="AD1647" s="202"/>
      <c r="AE1647" s="202"/>
      <c r="AF1647" s="202"/>
      <c r="AG1647" s="202"/>
      <c r="AH1647" s="202"/>
      <c r="AI1647" s="202"/>
      <c r="AJ1647" s="202"/>
      <c r="AK1647" s="202"/>
      <c r="AL1647" s="202"/>
      <c r="AM1647" s="202"/>
      <c r="AN1647" s="202"/>
      <c r="AO1647" s="202"/>
      <c r="AP1647" s="202"/>
      <c r="AQ1647" s="202"/>
      <c r="AR1647" s="202"/>
      <c r="AS1647" s="202"/>
      <c r="AT1647" s="202"/>
      <c r="AU1647" s="202"/>
      <c r="AV1647" s="202"/>
      <c r="AW1647" s="202"/>
      <c r="AX1647" s="202"/>
      <c r="AY1647" s="202"/>
      <c r="AZ1647" s="202"/>
      <c r="BA1647" s="202"/>
      <c r="BB1647" s="202"/>
      <c r="BC1647" s="202"/>
    </row>
    <row r="1648" spans="18:55" ht="14.25" customHeight="1">
      <c r="R1648" s="202"/>
      <c r="S1648" s="202"/>
      <c r="T1648" s="202"/>
      <c r="U1648" s="202"/>
      <c r="V1648" s="202"/>
      <c r="W1648" s="202"/>
      <c r="X1648" s="202"/>
      <c r="Y1648" s="202"/>
      <c r="Z1648" s="202"/>
      <c r="AA1648" s="202"/>
      <c r="AB1648" s="202"/>
      <c r="AC1648" s="202"/>
      <c r="AD1648" s="202"/>
      <c r="AE1648" s="202"/>
      <c r="AF1648" s="202"/>
      <c r="AG1648" s="202"/>
      <c r="AH1648" s="202"/>
      <c r="AI1648" s="202"/>
      <c r="AJ1648" s="202"/>
      <c r="AK1648" s="202"/>
      <c r="AL1648" s="202"/>
      <c r="AM1648" s="202"/>
      <c r="AN1648" s="202"/>
      <c r="AO1648" s="202"/>
      <c r="AP1648" s="202"/>
      <c r="AQ1648" s="202"/>
      <c r="AR1648" s="202"/>
      <c r="AS1648" s="202"/>
      <c r="AT1648" s="202"/>
      <c r="AU1648" s="202"/>
      <c r="AV1648" s="202"/>
      <c r="AW1648" s="202"/>
      <c r="AX1648" s="202"/>
      <c r="AY1648" s="202"/>
      <c r="AZ1648" s="202"/>
      <c r="BA1648" s="202"/>
      <c r="BB1648" s="202"/>
      <c r="BC1648" s="202"/>
    </row>
    <row r="1649" spans="18:55" ht="14.25" customHeight="1">
      <c r="R1649" s="202"/>
      <c r="S1649" s="202"/>
      <c r="T1649" s="202"/>
      <c r="U1649" s="202"/>
      <c r="V1649" s="202"/>
      <c r="W1649" s="202"/>
      <c r="X1649" s="202"/>
      <c r="Y1649" s="202"/>
      <c r="Z1649" s="202"/>
      <c r="AA1649" s="202"/>
      <c r="AB1649" s="202"/>
      <c r="AC1649" s="202"/>
      <c r="AD1649" s="202"/>
      <c r="AE1649" s="202"/>
      <c r="AF1649" s="202"/>
      <c r="AG1649" s="202"/>
      <c r="AH1649" s="202"/>
      <c r="AI1649" s="202"/>
      <c r="AJ1649" s="202"/>
      <c r="AK1649" s="202"/>
      <c r="AL1649" s="202"/>
      <c r="AM1649" s="202"/>
      <c r="AN1649" s="202"/>
      <c r="AO1649" s="202"/>
      <c r="AP1649" s="202"/>
      <c r="AQ1649" s="202"/>
      <c r="AR1649" s="202"/>
      <c r="AS1649" s="202"/>
      <c r="AT1649" s="202"/>
      <c r="AU1649" s="202"/>
      <c r="AV1649" s="202"/>
      <c r="AW1649" s="202"/>
      <c r="AX1649" s="202"/>
      <c r="AY1649" s="202"/>
      <c r="AZ1649" s="202"/>
      <c r="BA1649" s="202"/>
      <c r="BB1649" s="202"/>
      <c r="BC1649" s="202"/>
    </row>
    <row r="1650" spans="18:55" ht="14.25" customHeight="1">
      <c r="R1650" s="202"/>
      <c r="S1650" s="202"/>
      <c r="T1650" s="202"/>
      <c r="U1650" s="202"/>
      <c r="V1650" s="202"/>
      <c r="W1650" s="202"/>
      <c r="X1650" s="202"/>
      <c r="Y1650" s="202"/>
      <c r="Z1650" s="202"/>
      <c r="AA1650" s="202"/>
      <c r="AB1650" s="202"/>
      <c r="AC1650" s="202"/>
      <c r="AD1650" s="202"/>
      <c r="AE1650" s="202"/>
      <c r="AF1650" s="202"/>
      <c r="AG1650" s="202"/>
      <c r="AH1650" s="202"/>
      <c r="AI1650" s="202"/>
      <c r="AJ1650" s="202"/>
      <c r="AK1650" s="202"/>
      <c r="AL1650" s="202"/>
      <c r="AM1650" s="202"/>
      <c r="AN1650" s="202"/>
      <c r="AO1650" s="202"/>
      <c r="AP1650" s="202"/>
      <c r="AQ1650" s="202"/>
      <c r="AR1650" s="202"/>
      <c r="AS1650" s="202"/>
      <c r="AT1650" s="202"/>
      <c r="AU1650" s="202"/>
      <c r="AV1650" s="202"/>
      <c r="AW1650" s="202"/>
      <c r="AX1650" s="202"/>
      <c r="AY1650" s="202"/>
      <c r="AZ1650" s="202"/>
      <c r="BA1650" s="202"/>
      <c r="BB1650" s="202"/>
      <c r="BC1650" s="202"/>
    </row>
    <row r="1651" spans="18:55" ht="14.25" customHeight="1">
      <c r="R1651" s="202"/>
      <c r="S1651" s="202"/>
      <c r="T1651" s="202"/>
      <c r="U1651" s="202"/>
      <c r="V1651" s="202"/>
      <c r="W1651" s="202"/>
      <c r="X1651" s="202"/>
      <c r="Y1651" s="202"/>
      <c r="Z1651" s="202"/>
      <c r="AA1651" s="202"/>
      <c r="AB1651" s="202"/>
      <c r="AC1651" s="202"/>
      <c r="AD1651" s="202"/>
      <c r="AE1651" s="202"/>
      <c r="AF1651" s="202"/>
      <c r="AG1651" s="202"/>
      <c r="AH1651" s="202"/>
      <c r="AI1651" s="202"/>
      <c r="AJ1651" s="202"/>
      <c r="AK1651" s="202"/>
      <c r="AL1651" s="202"/>
      <c r="AM1651" s="202"/>
      <c r="AN1651" s="202"/>
      <c r="AO1651" s="202"/>
      <c r="AP1651" s="202"/>
      <c r="AQ1651" s="202"/>
      <c r="AR1651" s="202"/>
      <c r="AS1651" s="202"/>
      <c r="AT1651" s="202"/>
      <c r="AU1651" s="202"/>
      <c r="AV1651" s="202"/>
      <c r="AW1651" s="202"/>
      <c r="AX1651" s="202"/>
      <c r="AY1651" s="202"/>
      <c r="AZ1651" s="202"/>
      <c r="BA1651" s="202"/>
      <c r="BB1651" s="202"/>
      <c r="BC1651" s="202"/>
    </row>
    <row r="1652" spans="18:55" ht="14.25" customHeight="1">
      <c r="R1652" s="202"/>
      <c r="S1652" s="202"/>
      <c r="T1652" s="202"/>
      <c r="U1652" s="202"/>
      <c r="V1652" s="202"/>
      <c r="W1652" s="202"/>
      <c r="X1652" s="202"/>
      <c r="Y1652" s="202"/>
      <c r="Z1652" s="202"/>
      <c r="AA1652" s="202"/>
      <c r="AB1652" s="202"/>
      <c r="AC1652" s="202"/>
      <c r="AD1652" s="202"/>
      <c r="AE1652" s="202"/>
      <c r="AF1652" s="202"/>
      <c r="AG1652" s="202"/>
      <c r="AH1652" s="202"/>
      <c r="AI1652" s="202"/>
      <c r="AJ1652" s="202"/>
      <c r="AK1652" s="202"/>
      <c r="AL1652" s="202"/>
      <c r="AM1652" s="202"/>
      <c r="AN1652" s="202"/>
      <c r="AO1652" s="202"/>
      <c r="AP1652" s="202"/>
      <c r="AQ1652" s="202"/>
      <c r="AR1652" s="202"/>
      <c r="AS1652" s="202"/>
      <c r="AT1652" s="202"/>
      <c r="AU1652" s="202"/>
      <c r="AV1652" s="202"/>
      <c r="AW1652" s="202"/>
      <c r="AX1652" s="202"/>
      <c r="AY1652" s="202"/>
      <c r="AZ1652" s="202"/>
      <c r="BA1652" s="202"/>
      <c r="BB1652" s="202"/>
      <c r="BC1652" s="202"/>
    </row>
    <row r="1653" spans="18:55" ht="14.25" customHeight="1">
      <c r="R1653" s="202"/>
      <c r="S1653" s="202"/>
      <c r="T1653" s="202"/>
      <c r="U1653" s="202"/>
      <c r="V1653" s="202"/>
      <c r="W1653" s="202"/>
      <c r="X1653" s="202"/>
      <c r="Y1653" s="202"/>
      <c r="Z1653" s="202"/>
      <c r="AA1653" s="202"/>
      <c r="AB1653" s="202"/>
      <c r="AC1653" s="202"/>
      <c r="AD1653" s="202"/>
      <c r="AE1653" s="202"/>
      <c r="AF1653" s="202"/>
      <c r="AG1653" s="202"/>
      <c r="AH1653" s="202"/>
      <c r="AI1653" s="202"/>
      <c r="AJ1653" s="202"/>
      <c r="AK1653" s="202"/>
      <c r="AL1653" s="202"/>
      <c r="AM1653" s="202"/>
      <c r="AN1653" s="202"/>
      <c r="AO1653" s="202"/>
      <c r="AP1653" s="202"/>
      <c r="AQ1653" s="202"/>
      <c r="AR1653" s="202"/>
      <c r="AS1653" s="202"/>
      <c r="AT1653" s="202"/>
      <c r="AU1653" s="202"/>
      <c r="AV1653" s="202"/>
      <c r="AW1653" s="202"/>
      <c r="AX1653" s="202"/>
      <c r="AY1653" s="202"/>
      <c r="AZ1653" s="202"/>
      <c r="BA1653" s="202"/>
      <c r="BB1653" s="202"/>
      <c r="BC1653" s="202"/>
    </row>
    <row r="1654" spans="18:55" ht="14.25" customHeight="1">
      <c r="R1654" s="202"/>
      <c r="S1654" s="202"/>
      <c r="T1654" s="202"/>
      <c r="U1654" s="202"/>
      <c r="V1654" s="202"/>
      <c r="W1654" s="202"/>
      <c r="X1654" s="202"/>
      <c r="Y1654" s="202"/>
      <c r="Z1654" s="202"/>
      <c r="AA1654" s="202"/>
      <c r="AB1654" s="202"/>
      <c r="AC1654" s="202"/>
      <c r="AD1654" s="202"/>
      <c r="AE1654" s="202"/>
      <c r="AF1654" s="202"/>
      <c r="AG1654" s="202"/>
      <c r="AH1654" s="202"/>
      <c r="AI1654" s="202"/>
      <c r="AJ1654" s="202"/>
      <c r="AK1654" s="202"/>
      <c r="AL1654" s="202"/>
      <c r="AM1654" s="202"/>
      <c r="AN1654" s="202"/>
      <c r="AO1654" s="202"/>
      <c r="AP1654" s="202"/>
      <c r="AQ1654" s="202"/>
      <c r="AR1654" s="202"/>
      <c r="AS1654" s="202"/>
      <c r="AT1654" s="202"/>
      <c r="AU1654" s="202"/>
      <c r="AV1654" s="202"/>
      <c r="AW1654" s="202"/>
      <c r="AX1654" s="202"/>
      <c r="AY1654" s="202"/>
      <c r="AZ1654" s="202"/>
      <c r="BA1654" s="202"/>
      <c r="BB1654" s="202"/>
      <c r="BC1654" s="202"/>
    </row>
    <row r="1655" spans="18:55" ht="14.25" customHeight="1">
      <c r="R1655" s="202"/>
      <c r="S1655" s="202"/>
      <c r="T1655" s="202"/>
      <c r="U1655" s="202"/>
      <c r="V1655" s="202"/>
      <c r="W1655" s="202"/>
      <c r="X1655" s="202"/>
      <c r="Y1655" s="202"/>
      <c r="Z1655" s="202"/>
      <c r="AA1655" s="202"/>
      <c r="AB1655" s="202"/>
      <c r="AC1655" s="202"/>
      <c r="AD1655" s="202"/>
      <c r="AE1655" s="202"/>
      <c r="AF1655" s="202"/>
      <c r="AG1655" s="202"/>
      <c r="AH1655" s="202"/>
      <c r="AI1655" s="202"/>
      <c r="AJ1655" s="202"/>
      <c r="AK1655" s="202"/>
      <c r="AL1655" s="202"/>
      <c r="AM1655" s="202"/>
      <c r="AN1655" s="202"/>
      <c r="AO1655" s="202"/>
      <c r="AP1655" s="202"/>
      <c r="AQ1655" s="202"/>
      <c r="AR1655" s="202"/>
      <c r="AS1655" s="202"/>
      <c r="AT1655" s="202"/>
      <c r="AU1655" s="202"/>
      <c r="AV1655" s="202"/>
      <c r="AW1655" s="202"/>
      <c r="AX1655" s="202"/>
      <c r="AY1655" s="202"/>
      <c r="AZ1655" s="202"/>
      <c r="BA1655" s="202"/>
      <c r="BB1655" s="202"/>
      <c r="BC1655" s="202"/>
    </row>
    <row r="1656" spans="18:55" ht="14.25" customHeight="1">
      <c r="R1656" s="202"/>
      <c r="S1656" s="202"/>
      <c r="T1656" s="202"/>
      <c r="U1656" s="202"/>
      <c r="V1656" s="202"/>
      <c r="W1656" s="202"/>
      <c r="X1656" s="202"/>
      <c r="Y1656" s="202"/>
      <c r="Z1656" s="202"/>
      <c r="AA1656" s="202"/>
      <c r="AB1656" s="202"/>
      <c r="AC1656" s="202"/>
      <c r="AD1656" s="202"/>
      <c r="AE1656" s="202"/>
      <c r="AF1656" s="202"/>
      <c r="AG1656" s="202"/>
      <c r="AH1656" s="202"/>
      <c r="AI1656" s="202"/>
      <c r="AJ1656" s="202"/>
      <c r="AK1656" s="202"/>
      <c r="AL1656" s="202"/>
      <c r="AM1656" s="202"/>
      <c r="AN1656" s="202"/>
      <c r="AO1656" s="202"/>
      <c r="AP1656" s="202"/>
      <c r="AQ1656" s="202"/>
      <c r="AR1656" s="202"/>
      <c r="AS1656" s="202"/>
      <c r="AT1656" s="202"/>
      <c r="AU1656" s="202"/>
      <c r="AV1656" s="202"/>
      <c r="AW1656" s="202"/>
      <c r="AX1656" s="202"/>
      <c r="AY1656" s="202"/>
      <c r="AZ1656" s="202"/>
      <c r="BA1656" s="202"/>
      <c r="BB1656" s="202"/>
      <c r="BC1656" s="202"/>
    </row>
    <row r="1657" spans="18:55" ht="14.25" customHeight="1">
      <c r="R1657" s="202"/>
      <c r="S1657" s="202"/>
      <c r="T1657" s="202"/>
      <c r="U1657" s="202"/>
      <c r="V1657" s="202"/>
      <c r="W1657" s="202"/>
      <c r="X1657" s="202"/>
      <c r="Y1657" s="202"/>
      <c r="Z1657" s="202"/>
      <c r="AA1657" s="202"/>
      <c r="AB1657" s="202"/>
      <c r="AC1657" s="202"/>
      <c r="AD1657" s="202"/>
      <c r="AE1657" s="202"/>
      <c r="AF1657" s="202"/>
      <c r="AG1657" s="202"/>
      <c r="AH1657" s="202"/>
      <c r="AI1657" s="202"/>
      <c r="AJ1657" s="202"/>
      <c r="AK1657" s="202"/>
      <c r="AL1657" s="202"/>
      <c r="AM1657" s="202"/>
      <c r="AN1657" s="202"/>
      <c r="AO1657" s="202"/>
      <c r="AP1657" s="202"/>
      <c r="AQ1657" s="202"/>
      <c r="AR1657" s="202"/>
      <c r="AS1657" s="202"/>
      <c r="AT1657" s="202"/>
      <c r="AU1657" s="202"/>
      <c r="AV1657" s="202"/>
      <c r="AW1657" s="202"/>
      <c r="AX1657" s="202"/>
      <c r="AY1657" s="202"/>
      <c r="AZ1657" s="202"/>
      <c r="BA1657" s="202"/>
      <c r="BB1657" s="202"/>
      <c r="BC1657" s="202"/>
    </row>
    <row r="1658" spans="18:55" ht="14.25" customHeight="1">
      <c r="R1658" s="202"/>
      <c r="S1658" s="202"/>
      <c r="T1658" s="202"/>
      <c r="U1658" s="202"/>
      <c r="V1658" s="202"/>
      <c r="W1658" s="202"/>
      <c r="X1658" s="202"/>
      <c r="Y1658" s="202"/>
      <c r="Z1658" s="202"/>
      <c r="AA1658" s="202"/>
      <c r="AB1658" s="202"/>
      <c r="AC1658" s="202"/>
      <c r="AD1658" s="202"/>
      <c r="AE1658" s="202"/>
      <c r="AF1658" s="202"/>
      <c r="AG1658" s="202"/>
      <c r="AH1658" s="202"/>
      <c r="AI1658" s="202"/>
      <c r="AJ1658" s="202"/>
      <c r="AK1658" s="202"/>
      <c r="AL1658" s="202"/>
      <c r="AM1658" s="202"/>
      <c r="AN1658" s="202"/>
      <c r="AO1658" s="202"/>
      <c r="AP1658" s="202"/>
      <c r="AQ1658" s="202"/>
      <c r="AR1658" s="202"/>
      <c r="AS1658" s="202"/>
      <c r="AT1658" s="202"/>
      <c r="AU1658" s="202"/>
      <c r="AV1658" s="202"/>
      <c r="AW1658" s="202"/>
      <c r="AX1658" s="202"/>
      <c r="AY1658" s="202"/>
      <c r="AZ1658" s="202"/>
      <c r="BA1658" s="202"/>
      <c r="BB1658" s="202"/>
      <c r="BC1658" s="202"/>
    </row>
    <row r="1659" spans="18:55" ht="14.25" customHeight="1">
      <c r="R1659" s="202"/>
      <c r="S1659" s="202"/>
      <c r="T1659" s="202"/>
      <c r="U1659" s="202"/>
      <c r="V1659" s="202"/>
      <c r="W1659" s="202"/>
      <c r="X1659" s="202"/>
      <c r="Y1659" s="202"/>
      <c r="Z1659" s="202"/>
      <c r="AA1659" s="202"/>
      <c r="AB1659" s="202"/>
      <c r="AC1659" s="202"/>
      <c r="AD1659" s="202"/>
      <c r="AE1659" s="202"/>
      <c r="AF1659" s="202"/>
      <c r="AG1659" s="202"/>
      <c r="AH1659" s="202"/>
      <c r="AI1659" s="202"/>
      <c r="AJ1659" s="202"/>
      <c r="AK1659" s="202"/>
      <c r="AL1659" s="202"/>
      <c r="AM1659" s="202"/>
      <c r="AN1659" s="202"/>
      <c r="AO1659" s="202"/>
      <c r="AP1659" s="202"/>
      <c r="AQ1659" s="202"/>
      <c r="AR1659" s="202"/>
      <c r="AS1659" s="202"/>
      <c r="AT1659" s="202"/>
      <c r="AU1659" s="202"/>
      <c r="AV1659" s="202"/>
      <c r="AW1659" s="202"/>
      <c r="AX1659" s="202"/>
      <c r="AY1659" s="202"/>
      <c r="AZ1659" s="202"/>
      <c r="BA1659" s="202"/>
      <c r="BB1659" s="202"/>
      <c r="BC1659" s="202"/>
    </row>
    <row r="1660" spans="18:55" ht="14.25" customHeight="1">
      <c r="R1660" s="202"/>
      <c r="S1660" s="202"/>
      <c r="T1660" s="202"/>
      <c r="U1660" s="202"/>
      <c r="V1660" s="202"/>
      <c r="W1660" s="202"/>
      <c r="X1660" s="202"/>
      <c r="Y1660" s="202"/>
      <c r="Z1660" s="202"/>
      <c r="AA1660" s="202"/>
      <c r="AB1660" s="202"/>
      <c r="AC1660" s="202"/>
      <c r="AD1660" s="202"/>
      <c r="AE1660" s="202"/>
      <c r="AF1660" s="202"/>
      <c r="AG1660" s="202"/>
      <c r="AH1660" s="202"/>
      <c r="AI1660" s="202"/>
      <c r="AJ1660" s="202"/>
      <c r="AK1660" s="202"/>
      <c r="AL1660" s="202"/>
      <c r="AM1660" s="202"/>
      <c r="AN1660" s="202"/>
      <c r="AO1660" s="202"/>
      <c r="AP1660" s="202"/>
      <c r="AQ1660" s="202"/>
      <c r="AR1660" s="202"/>
      <c r="AS1660" s="202"/>
      <c r="AT1660" s="202"/>
      <c r="AU1660" s="202"/>
      <c r="AV1660" s="202"/>
      <c r="AW1660" s="202"/>
      <c r="AX1660" s="202"/>
      <c r="AY1660" s="202"/>
      <c r="AZ1660" s="202"/>
      <c r="BA1660" s="202"/>
      <c r="BB1660" s="202"/>
      <c r="BC1660" s="202"/>
    </row>
    <row r="1661" spans="18:55" ht="14.25" customHeight="1">
      <c r="R1661" s="202"/>
      <c r="S1661" s="202"/>
      <c r="T1661" s="202"/>
      <c r="U1661" s="202"/>
      <c r="V1661" s="202"/>
      <c r="W1661" s="202"/>
      <c r="X1661" s="202"/>
      <c r="Y1661" s="202"/>
      <c r="Z1661" s="202"/>
      <c r="AA1661" s="202"/>
      <c r="AB1661" s="202"/>
      <c r="AC1661" s="202"/>
      <c r="AD1661" s="202"/>
      <c r="AE1661" s="202"/>
      <c r="AF1661" s="202"/>
      <c r="AG1661" s="202"/>
      <c r="AH1661" s="202"/>
      <c r="AI1661" s="202"/>
      <c r="AJ1661" s="202"/>
      <c r="AK1661" s="202"/>
      <c r="AL1661" s="202"/>
      <c r="AM1661" s="202"/>
      <c r="AN1661" s="202"/>
      <c r="AO1661" s="202"/>
      <c r="AP1661" s="202"/>
      <c r="AQ1661" s="202"/>
      <c r="AR1661" s="202"/>
      <c r="AS1661" s="202"/>
      <c r="AT1661" s="202"/>
      <c r="AU1661" s="202"/>
      <c r="AV1661" s="202"/>
      <c r="AW1661" s="202"/>
      <c r="AX1661" s="202"/>
      <c r="AY1661" s="202"/>
      <c r="AZ1661" s="202"/>
      <c r="BA1661" s="202"/>
      <c r="BB1661" s="202"/>
      <c r="BC1661" s="202"/>
    </row>
    <row r="1662" spans="18:55" ht="14.25" customHeight="1">
      <c r="R1662" s="202"/>
      <c r="S1662" s="202"/>
      <c r="T1662" s="202"/>
      <c r="U1662" s="202"/>
      <c r="V1662" s="202"/>
      <c r="W1662" s="202"/>
      <c r="X1662" s="202"/>
      <c r="Y1662" s="202"/>
      <c r="Z1662" s="202"/>
      <c r="AA1662" s="202"/>
      <c r="AB1662" s="202"/>
      <c r="AC1662" s="202"/>
      <c r="AD1662" s="202"/>
      <c r="AE1662" s="202"/>
      <c r="AF1662" s="202"/>
      <c r="AG1662" s="202"/>
      <c r="AH1662" s="202"/>
      <c r="AI1662" s="202"/>
      <c r="AJ1662" s="202"/>
      <c r="AK1662" s="202"/>
      <c r="AL1662" s="202"/>
      <c r="AM1662" s="202"/>
      <c r="AN1662" s="202"/>
      <c r="AO1662" s="202"/>
      <c r="AP1662" s="202"/>
      <c r="AQ1662" s="202"/>
      <c r="AR1662" s="202"/>
      <c r="AS1662" s="202"/>
      <c r="AT1662" s="202"/>
      <c r="AU1662" s="202"/>
      <c r="AV1662" s="202"/>
      <c r="AW1662" s="202"/>
      <c r="AX1662" s="202"/>
      <c r="AY1662" s="202"/>
      <c r="AZ1662" s="202"/>
      <c r="BA1662" s="202"/>
      <c r="BB1662" s="202"/>
      <c r="BC1662" s="202"/>
    </row>
    <row r="1663" spans="18:55" ht="14.25" customHeight="1">
      <c r="R1663" s="202"/>
      <c r="S1663" s="202"/>
      <c r="T1663" s="202"/>
      <c r="U1663" s="202"/>
      <c r="V1663" s="202"/>
      <c r="W1663" s="202"/>
      <c r="X1663" s="202"/>
      <c r="Y1663" s="202"/>
      <c r="Z1663" s="202"/>
      <c r="AA1663" s="202"/>
      <c r="AB1663" s="202"/>
      <c r="AC1663" s="202"/>
      <c r="AD1663" s="202"/>
      <c r="AE1663" s="202"/>
      <c r="AF1663" s="202"/>
      <c r="AG1663" s="202"/>
      <c r="AH1663" s="202"/>
      <c r="AI1663" s="202"/>
      <c r="AJ1663" s="202"/>
      <c r="AK1663" s="202"/>
      <c r="AL1663" s="202"/>
      <c r="AM1663" s="202"/>
      <c r="AN1663" s="202"/>
      <c r="AO1663" s="202"/>
      <c r="AP1663" s="202"/>
      <c r="AQ1663" s="202"/>
      <c r="AR1663" s="202"/>
      <c r="AS1663" s="202"/>
      <c r="AT1663" s="202"/>
      <c r="AU1663" s="202"/>
      <c r="AV1663" s="202"/>
      <c r="AW1663" s="202"/>
      <c r="AX1663" s="202"/>
      <c r="AY1663" s="202"/>
      <c r="AZ1663" s="202"/>
      <c r="BA1663" s="202"/>
      <c r="BB1663" s="202"/>
      <c r="BC1663" s="202"/>
    </row>
    <row r="1664" spans="18:55" ht="14.25" customHeight="1">
      <c r="R1664" s="202"/>
      <c r="S1664" s="202"/>
      <c r="T1664" s="202"/>
      <c r="U1664" s="202"/>
      <c r="V1664" s="202"/>
      <c r="W1664" s="202"/>
      <c r="X1664" s="202"/>
      <c r="Y1664" s="202"/>
      <c r="Z1664" s="202"/>
      <c r="AA1664" s="202"/>
      <c r="AB1664" s="202"/>
      <c r="AC1664" s="202"/>
      <c r="AD1664" s="202"/>
      <c r="AE1664" s="202"/>
      <c r="AF1664" s="202"/>
      <c r="AG1664" s="202"/>
      <c r="AH1664" s="202"/>
      <c r="AI1664" s="202"/>
      <c r="AJ1664" s="202"/>
      <c r="AK1664" s="202"/>
      <c r="AL1664" s="202"/>
      <c r="AM1664" s="202"/>
      <c r="AN1664" s="202"/>
      <c r="AO1664" s="202"/>
      <c r="AP1664" s="202"/>
      <c r="AQ1664" s="202"/>
      <c r="AR1664" s="202"/>
      <c r="AS1664" s="202"/>
      <c r="AT1664" s="202"/>
      <c r="AU1664" s="202"/>
      <c r="AV1664" s="202"/>
      <c r="AW1664" s="202"/>
      <c r="AX1664" s="202"/>
      <c r="AY1664" s="202"/>
      <c r="AZ1664" s="202"/>
      <c r="BA1664" s="202"/>
      <c r="BB1664" s="202"/>
      <c r="BC1664" s="202"/>
    </row>
    <row r="1665" spans="18:55" ht="14.25" customHeight="1">
      <c r="R1665" s="202"/>
      <c r="S1665" s="202"/>
      <c r="T1665" s="202"/>
      <c r="U1665" s="202"/>
      <c r="V1665" s="202"/>
      <c r="W1665" s="202"/>
      <c r="X1665" s="202"/>
      <c r="Y1665" s="202"/>
      <c r="Z1665" s="202"/>
      <c r="AA1665" s="202"/>
      <c r="AB1665" s="202"/>
      <c r="AC1665" s="202"/>
      <c r="AD1665" s="202"/>
      <c r="AE1665" s="202"/>
      <c r="AF1665" s="202"/>
      <c r="AG1665" s="202"/>
      <c r="AH1665" s="202"/>
      <c r="AI1665" s="202"/>
      <c r="AJ1665" s="202"/>
      <c r="AK1665" s="202"/>
      <c r="AL1665" s="202"/>
      <c r="AM1665" s="202"/>
      <c r="AN1665" s="202"/>
      <c r="AO1665" s="202"/>
      <c r="AP1665" s="202"/>
      <c r="AQ1665" s="202"/>
      <c r="AR1665" s="202"/>
      <c r="AS1665" s="202"/>
      <c r="AT1665" s="202"/>
      <c r="AU1665" s="202"/>
      <c r="AV1665" s="202"/>
      <c r="AW1665" s="202"/>
      <c r="AX1665" s="202"/>
      <c r="AY1665" s="202"/>
      <c r="AZ1665" s="202"/>
      <c r="BA1665" s="202"/>
      <c r="BB1665" s="202"/>
      <c r="BC1665" s="202"/>
    </row>
    <row r="1666" spans="18:55" ht="14.25" customHeight="1">
      <c r="R1666" s="202"/>
      <c r="S1666" s="202"/>
      <c r="T1666" s="202"/>
      <c r="U1666" s="202"/>
      <c r="V1666" s="202"/>
      <c r="W1666" s="202"/>
      <c r="X1666" s="202"/>
      <c r="Y1666" s="202"/>
      <c r="Z1666" s="202"/>
      <c r="AA1666" s="202"/>
      <c r="AB1666" s="202"/>
      <c r="AC1666" s="202"/>
      <c r="AD1666" s="202"/>
      <c r="AE1666" s="202"/>
      <c r="AF1666" s="202"/>
      <c r="AG1666" s="202"/>
      <c r="AH1666" s="202"/>
      <c r="AI1666" s="202"/>
      <c r="AJ1666" s="202"/>
      <c r="AK1666" s="202"/>
      <c r="AL1666" s="202"/>
      <c r="AM1666" s="202"/>
      <c r="AN1666" s="202"/>
      <c r="AO1666" s="202"/>
      <c r="AP1666" s="202"/>
      <c r="AQ1666" s="202"/>
      <c r="AR1666" s="202"/>
      <c r="AS1666" s="202"/>
      <c r="AT1666" s="202"/>
      <c r="AU1666" s="202"/>
      <c r="AV1666" s="202"/>
      <c r="AW1666" s="202"/>
      <c r="AX1666" s="202"/>
      <c r="AY1666" s="202"/>
      <c r="AZ1666" s="202"/>
      <c r="BA1666" s="202"/>
      <c r="BB1666" s="202"/>
      <c r="BC1666" s="202"/>
    </row>
    <row r="1667" spans="18:55" ht="14.25" customHeight="1">
      <c r="R1667" s="202"/>
      <c r="S1667" s="202"/>
      <c r="T1667" s="202"/>
      <c r="U1667" s="202"/>
      <c r="V1667" s="202"/>
      <c r="W1667" s="202"/>
      <c r="X1667" s="202"/>
      <c r="Y1667" s="202"/>
      <c r="Z1667" s="202"/>
      <c r="AA1667" s="202"/>
      <c r="AB1667" s="202"/>
      <c r="AC1667" s="202"/>
      <c r="AD1667" s="202"/>
      <c r="AE1667" s="202"/>
      <c r="AF1667" s="202"/>
      <c r="AG1667" s="202"/>
      <c r="AH1667" s="202"/>
      <c r="AI1667" s="202"/>
      <c r="AJ1667" s="202"/>
      <c r="AK1667" s="202"/>
      <c r="AL1667" s="202"/>
      <c r="AM1667" s="202"/>
      <c r="AN1667" s="202"/>
      <c r="AO1667" s="202"/>
      <c r="AP1667" s="202"/>
      <c r="AQ1667" s="202"/>
      <c r="AR1667" s="202"/>
      <c r="AS1667" s="202"/>
      <c r="AT1667" s="202"/>
      <c r="AU1667" s="202"/>
      <c r="AV1667" s="202"/>
      <c r="AW1667" s="202"/>
      <c r="AX1667" s="202"/>
      <c r="AY1667" s="202"/>
      <c r="AZ1667" s="202"/>
      <c r="BA1667" s="202"/>
      <c r="BB1667" s="202"/>
      <c r="BC1667" s="202"/>
    </row>
    <row r="1668" spans="18:55" ht="14.25" customHeight="1">
      <c r="R1668" s="202"/>
      <c r="S1668" s="202"/>
      <c r="T1668" s="202"/>
      <c r="U1668" s="202"/>
      <c r="V1668" s="202"/>
      <c r="W1668" s="202"/>
      <c r="X1668" s="202"/>
      <c r="Y1668" s="202"/>
      <c r="Z1668" s="202"/>
      <c r="AA1668" s="202"/>
      <c r="AB1668" s="202"/>
      <c r="AC1668" s="202"/>
      <c r="AD1668" s="202"/>
      <c r="AE1668" s="202"/>
      <c r="AF1668" s="202"/>
      <c r="AG1668" s="202"/>
      <c r="AH1668" s="202"/>
      <c r="AI1668" s="202"/>
      <c r="AJ1668" s="202"/>
      <c r="AK1668" s="202"/>
      <c r="AL1668" s="202"/>
      <c r="AM1668" s="202"/>
      <c r="AN1668" s="202"/>
      <c r="AO1668" s="202"/>
      <c r="AP1668" s="202"/>
      <c r="AQ1668" s="202"/>
      <c r="AR1668" s="202"/>
      <c r="AS1668" s="202"/>
      <c r="AT1668" s="202"/>
      <c r="AU1668" s="202"/>
      <c r="AV1668" s="202"/>
      <c r="AW1668" s="202"/>
      <c r="AX1668" s="202"/>
      <c r="AY1668" s="202"/>
      <c r="AZ1668" s="202"/>
      <c r="BA1668" s="202"/>
      <c r="BB1668" s="202"/>
      <c r="BC1668" s="202"/>
    </row>
    <row r="1669" spans="18:55" ht="14.25" customHeight="1">
      <c r="R1669" s="202"/>
      <c r="S1669" s="202"/>
      <c r="T1669" s="202"/>
      <c r="U1669" s="202"/>
      <c r="V1669" s="202"/>
      <c r="W1669" s="202"/>
      <c r="X1669" s="202"/>
      <c r="Y1669" s="202"/>
      <c r="Z1669" s="202"/>
      <c r="AA1669" s="202"/>
      <c r="AB1669" s="202"/>
      <c r="AC1669" s="202"/>
      <c r="AD1669" s="202"/>
      <c r="AE1669" s="202"/>
      <c r="AF1669" s="202"/>
      <c r="AG1669" s="202"/>
      <c r="AH1669" s="202"/>
      <c r="AI1669" s="202"/>
      <c r="AJ1669" s="202"/>
      <c r="AK1669" s="202"/>
      <c r="AL1669" s="202"/>
      <c r="AM1669" s="202"/>
      <c r="AN1669" s="202"/>
      <c r="AO1669" s="202"/>
      <c r="AP1669" s="202"/>
      <c r="AQ1669" s="202"/>
      <c r="AR1669" s="202"/>
      <c r="AS1669" s="202"/>
      <c r="AT1669" s="202"/>
      <c r="AU1669" s="202"/>
      <c r="AV1669" s="202"/>
      <c r="AW1669" s="202"/>
      <c r="AX1669" s="202"/>
      <c r="AY1669" s="202"/>
      <c r="AZ1669" s="202"/>
      <c r="BA1669" s="202"/>
      <c r="BB1669" s="202"/>
      <c r="BC1669" s="202"/>
    </row>
    <row r="1670" spans="18:55" ht="14.25" customHeight="1">
      <c r="R1670" s="202"/>
      <c r="S1670" s="202"/>
      <c r="T1670" s="202"/>
      <c r="U1670" s="202"/>
      <c r="V1670" s="202"/>
      <c r="W1670" s="202"/>
      <c r="X1670" s="202"/>
      <c r="Y1670" s="202"/>
      <c r="Z1670" s="202"/>
      <c r="AA1670" s="202"/>
      <c r="AB1670" s="202"/>
      <c r="AC1670" s="202"/>
      <c r="AD1670" s="202"/>
      <c r="AE1670" s="202"/>
      <c r="AF1670" s="202"/>
      <c r="AG1670" s="202"/>
      <c r="AH1670" s="202"/>
      <c r="AI1670" s="202"/>
      <c r="AJ1670" s="202"/>
      <c r="AK1670" s="202"/>
      <c r="AL1670" s="202"/>
      <c r="AM1670" s="202"/>
      <c r="AN1670" s="202"/>
      <c r="AO1670" s="202"/>
      <c r="AP1670" s="202"/>
      <c r="AQ1670" s="202"/>
      <c r="AR1670" s="202"/>
      <c r="AS1670" s="202"/>
      <c r="AT1670" s="202"/>
      <c r="AU1670" s="202"/>
      <c r="AV1670" s="202"/>
      <c r="AW1670" s="202"/>
      <c r="AX1670" s="202"/>
      <c r="AY1670" s="202"/>
      <c r="AZ1670" s="202"/>
      <c r="BA1670" s="202"/>
      <c r="BB1670" s="202"/>
      <c r="BC1670" s="202"/>
    </row>
    <row r="1671" spans="18:55" ht="14.25" customHeight="1">
      <c r="R1671" s="202"/>
      <c r="S1671" s="202"/>
      <c r="T1671" s="202"/>
      <c r="U1671" s="202"/>
      <c r="V1671" s="202"/>
      <c r="W1671" s="202"/>
      <c r="X1671" s="202"/>
      <c r="Y1671" s="202"/>
      <c r="Z1671" s="202"/>
      <c r="AA1671" s="202"/>
      <c r="AB1671" s="202"/>
      <c r="AC1671" s="202"/>
      <c r="AD1671" s="202"/>
      <c r="AE1671" s="202"/>
      <c r="AF1671" s="202"/>
      <c r="AG1671" s="202"/>
      <c r="AH1671" s="202"/>
      <c r="AI1671" s="202"/>
      <c r="AJ1671" s="202"/>
      <c r="AK1671" s="202"/>
      <c r="AL1671" s="202"/>
      <c r="AM1671" s="202"/>
      <c r="AN1671" s="202"/>
      <c r="AO1671" s="202"/>
      <c r="AP1671" s="202"/>
      <c r="AQ1671" s="202"/>
      <c r="AR1671" s="202"/>
      <c r="AS1671" s="202"/>
      <c r="AT1671" s="202"/>
      <c r="AU1671" s="202"/>
      <c r="AV1671" s="202"/>
      <c r="AW1671" s="202"/>
      <c r="AX1671" s="202"/>
      <c r="AY1671" s="202"/>
      <c r="AZ1671" s="202"/>
      <c r="BA1671" s="202"/>
      <c r="BB1671" s="202"/>
      <c r="BC1671" s="202"/>
    </row>
    <row r="1672" spans="18:55" ht="14.25" customHeight="1">
      <c r="R1672" s="202"/>
      <c r="S1672" s="202"/>
      <c r="T1672" s="202"/>
      <c r="U1672" s="202"/>
      <c r="V1672" s="202"/>
      <c r="W1672" s="202"/>
      <c r="X1672" s="202"/>
      <c r="Y1672" s="202"/>
      <c r="Z1672" s="202"/>
      <c r="AA1672" s="202"/>
      <c r="AB1672" s="202"/>
      <c r="AC1672" s="202"/>
      <c r="AD1672" s="202"/>
      <c r="AE1672" s="202"/>
      <c r="AF1672" s="202"/>
      <c r="AG1672" s="202"/>
      <c r="AH1672" s="202"/>
      <c r="AI1672" s="202"/>
      <c r="AJ1672" s="202"/>
      <c r="AK1672" s="202"/>
      <c r="AL1672" s="202"/>
      <c r="AM1672" s="202"/>
      <c r="AN1672" s="202"/>
      <c r="AO1672" s="202"/>
      <c r="AP1672" s="202"/>
      <c r="AQ1672" s="202"/>
      <c r="AR1672" s="202"/>
      <c r="AS1672" s="202"/>
      <c r="AT1672" s="202"/>
      <c r="AU1672" s="202"/>
      <c r="AV1672" s="202"/>
      <c r="AW1672" s="202"/>
      <c r="AX1672" s="202"/>
      <c r="AY1672" s="202"/>
      <c r="AZ1672" s="202"/>
      <c r="BA1672" s="202"/>
      <c r="BB1672" s="202"/>
      <c r="BC1672" s="202"/>
    </row>
    <row r="1673" spans="18:55" ht="14.25" customHeight="1">
      <c r="R1673" s="202"/>
      <c r="S1673" s="202"/>
      <c r="T1673" s="202"/>
      <c r="U1673" s="202"/>
      <c r="V1673" s="202"/>
      <c r="W1673" s="202"/>
      <c r="X1673" s="202"/>
      <c r="Y1673" s="202"/>
      <c r="Z1673" s="202"/>
      <c r="AA1673" s="202"/>
      <c r="AB1673" s="202"/>
      <c r="AC1673" s="202"/>
      <c r="AD1673" s="202"/>
      <c r="AE1673" s="202"/>
      <c r="AF1673" s="202"/>
      <c r="AG1673" s="202"/>
      <c r="AH1673" s="202"/>
      <c r="AI1673" s="202"/>
      <c r="AJ1673" s="202"/>
      <c r="AK1673" s="202"/>
      <c r="AL1673" s="202"/>
      <c r="AM1673" s="202"/>
      <c r="AN1673" s="202"/>
      <c r="AO1673" s="202"/>
      <c r="AP1673" s="202"/>
      <c r="AQ1673" s="202"/>
      <c r="AR1673" s="202"/>
      <c r="AS1673" s="202"/>
      <c r="AT1673" s="202"/>
      <c r="AU1673" s="202"/>
      <c r="AV1673" s="202"/>
      <c r="AW1673" s="202"/>
      <c r="AX1673" s="202"/>
      <c r="AY1673" s="202"/>
      <c r="AZ1673" s="202"/>
      <c r="BA1673" s="202"/>
      <c r="BB1673" s="202"/>
      <c r="BC1673" s="202"/>
    </row>
    <row r="1674" spans="18:55" ht="14.25" customHeight="1">
      <c r="R1674" s="202"/>
      <c r="S1674" s="202"/>
      <c r="T1674" s="202"/>
      <c r="U1674" s="202"/>
      <c r="V1674" s="202"/>
      <c r="W1674" s="202"/>
      <c r="X1674" s="202"/>
      <c r="Y1674" s="202"/>
      <c r="Z1674" s="202"/>
      <c r="AA1674" s="202"/>
      <c r="AB1674" s="202"/>
      <c r="AC1674" s="202"/>
      <c r="AD1674" s="202"/>
      <c r="AE1674" s="202"/>
      <c r="AF1674" s="202"/>
      <c r="AG1674" s="202"/>
      <c r="AH1674" s="202"/>
      <c r="AI1674" s="202"/>
      <c r="AJ1674" s="202"/>
      <c r="AK1674" s="202"/>
      <c r="AL1674" s="202"/>
      <c r="AM1674" s="202"/>
      <c r="AN1674" s="202"/>
      <c r="AO1674" s="202"/>
      <c r="AP1674" s="202"/>
      <c r="AQ1674" s="202"/>
      <c r="AR1674" s="202"/>
      <c r="AS1674" s="202"/>
      <c r="AT1674" s="202"/>
      <c r="AU1674" s="202"/>
      <c r="AV1674" s="202"/>
      <c r="AW1674" s="202"/>
      <c r="AX1674" s="202"/>
      <c r="AY1674" s="202"/>
      <c r="AZ1674" s="202"/>
      <c r="BA1674" s="202"/>
      <c r="BB1674" s="202"/>
      <c r="BC1674" s="202"/>
    </row>
    <row r="1675" spans="18:55" ht="14.25" customHeight="1">
      <c r="R1675" s="202"/>
      <c r="S1675" s="202"/>
      <c r="T1675" s="202"/>
      <c r="U1675" s="202"/>
      <c r="V1675" s="202"/>
      <c r="W1675" s="202"/>
      <c r="X1675" s="202"/>
      <c r="Y1675" s="202"/>
      <c r="Z1675" s="202"/>
      <c r="AA1675" s="202"/>
      <c r="AB1675" s="202"/>
      <c r="AC1675" s="202"/>
      <c r="AD1675" s="202"/>
      <c r="AE1675" s="202"/>
      <c r="AF1675" s="202"/>
      <c r="AG1675" s="202"/>
      <c r="AH1675" s="202"/>
      <c r="AI1675" s="202"/>
      <c r="AJ1675" s="202"/>
      <c r="AK1675" s="202"/>
      <c r="AL1675" s="202"/>
      <c r="AM1675" s="202"/>
      <c r="AN1675" s="202"/>
      <c r="AO1675" s="202"/>
      <c r="AP1675" s="202"/>
      <c r="AQ1675" s="202"/>
      <c r="AR1675" s="202"/>
      <c r="AS1675" s="202"/>
      <c r="AT1675" s="202"/>
      <c r="AU1675" s="202"/>
      <c r="AV1675" s="202"/>
      <c r="AW1675" s="202"/>
      <c r="AX1675" s="202"/>
      <c r="AY1675" s="202"/>
      <c r="AZ1675" s="202"/>
      <c r="BA1675" s="202"/>
      <c r="BB1675" s="202"/>
      <c r="BC1675" s="202"/>
    </row>
    <row r="1676" spans="18:55" ht="14.25" customHeight="1">
      <c r="R1676" s="202"/>
      <c r="S1676" s="202"/>
      <c r="T1676" s="202"/>
      <c r="U1676" s="202"/>
      <c r="V1676" s="202"/>
      <c r="W1676" s="202"/>
      <c r="X1676" s="202"/>
      <c r="Y1676" s="202"/>
      <c r="Z1676" s="202"/>
      <c r="AA1676" s="202"/>
      <c r="AB1676" s="202"/>
      <c r="AC1676" s="202"/>
      <c r="AD1676" s="202"/>
      <c r="AE1676" s="202"/>
      <c r="AF1676" s="202"/>
      <c r="AG1676" s="202"/>
      <c r="AH1676" s="202"/>
      <c r="AI1676" s="202"/>
      <c r="AJ1676" s="202"/>
      <c r="AK1676" s="202"/>
      <c r="AL1676" s="202"/>
      <c r="AM1676" s="202"/>
      <c r="AN1676" s="202"/>
      <c r="AO1676" s="202"/>
      <c r="AP1676" s="202"/>
      <c r="AQ1676" s="202"/>
      <c r="AR1676" s="202"/>
      <c r="AS1676" s="202"/>
      <c r="AT1676" s="202"/>
      <c r="AU1676" s="202"/>
      <c r="AV1676" s="202"/>
      <c r="AW1676" s="202"/>
      <c r="AX1676" s="202"/>
      <c r="AY1676" s="202"/>
      <c r="AZ1676" s="202"/>
      <c r="BA1676" s="202"/>
      <c r="BB1676" s="202"/>
      <c r="BC1676" s="202"/>
    </row>
    <row r="1677" spans="18:55" ht="14.25" customHeight="1">
      <c r="R1677" s="202"/>
      <c r="S1677" s="202"/>
      <c r="T1677" s="202"/>
      <c r="U1677" s="202"/>
      <c r="V1677" s="202"/>
      <c r="W1677" s="202"/>
      <c r="X1677" s="202"/>
      <c r="Y1677" s="202"/>
      <c r="Z1677" s="202"/>
      <c r="AA1677" s="202"/>
      <c r="AB1677" s="202"/>
      <c r="AC1677" s="202"/>
      <c r="AD1677" s="202"/>
      <c r="AE1677" s="202"/>
      <c r="AF1677" s="202"/>
      <c r="AG1677" s="202"/>
      <c r="AH1677" s="202"/>
      <c r="AI1677" s="202"/>
      <c r="AJ1677" s="202"/>
      <c r="AK1677" s="202"/>
      <c r="AL1677" s="202"/>
      <c r="AM1677" s="202"/>
      <c r="AN1677" s="202"/>
      <c r="AO1677" s="202"/>
      <c r="AP1677" s="202"/>
      <c r="AQ1677" s="202"/>
      <c r="AR1677" s="202"/>
      <c r="AS1677" s="202"/>
      <c r="AT1677" s="202"/>
      <c r="AU1677" s="202"/>
      <c r="AV1677" s="202"/>
      <c r="AW1677" s="202"/>
      <c r="AX1677" s="202"/>
      <c r="AY1677" s="202"/>
      <c r="AZ1677" s="202"/>
      <c r="BA1677" s="202"/>
      <c r="BB1677" s="202"/>
      <c r="BC1677" s="202"/>
    </row>
    <row r="1678" spans="18:55" ht="14.25" customHeight="1">
      <c r="R1678" s="202"/>
      <c r="S1678" s="202"/>
      <c r="T1678" s="202"/>
      <c r="U1678" s="202"/>
      <c r="V1678" s="202"/>
      <c r="W1678" s="202"/>
      <c r="X1678" s="202"/>
      <c r="Y1678" s="202"/>
      <c r="Z1678" s="202"/>
      <c r="AA1678" s="202"/>
      <c r="AB1678" s="202"/>
      <c r="AC1678" s="202"/>
      <c r="AD1678" s="202"/>
      <c r="AE1678" s="202"/>
      <c r="AF1678" s="202"/>
      <c r="AG1678" s="202"/>
      <c r="AH1678" s="202"/>
      <c r="AI1678" s="202"/>
      <c r="AJ1678" s="202"/>
      <c r="AK1678" s="202"/>
      <c r="AL1678" s="202"/>
      <c r="AM1678" s="202"/>
      <c r="AN1678" s="202"/>
      <c r="AO1678" s="202"/>
      <c r="AP1678" s="202"/>
      <c r="AQ1678" s="202"/>
      <c r="AR1678" s="202"/>
      <c r="AS1678" s="202"/>
      <c r="AT1678" s="202"/>
      <c r="AU1678" s="202"/>
      <c r="AV1678" s="202"/>
      <c r="AW1678" s="202"/>
      <c r="AX1678" s="202"/>
      <c r="AY1678" s="202"/>
      <c r="AZ1678" s="202"/>
      <c r="BA1678" s="202"/>
      <c r="BB1678" s="202"/>
      <c r="BC1678" s="202"/>
    </row>
    <row r="1679" spans="18:55" ht="14.25" customHeight="1">
      <c r="R1679" s="202"/>
      <c r="S1679" s="202"/>
      <c r="T1679" s="202"/>
      <c r="U1679" s="202"/>
      <c r="V1679" s="202"/>
      <c r="W1679" s="202"/>
      <c r="X1679" s="202"/>
      <c r="Y1679" s="202"/>
      <c r="Z1679" s="202"/>
      <c r="AA1679" s="202"/>
      <c r="AB1679" s="202"/>
      <c r="AC1679" s="202"/>
      <c r="AD1679" s="202"/>
      <c r="AE1679" s="202"/>
      <c r="AF1679" s="202"/>
      <c r="AG1679" s="202"/>
      <c r="AH1679" s="202"/>
      <c r="AI1679" s="202"/>
      <c r="AJ1679" s="202"/>
      <c r="AK1679" s="202"/>
      <c r="AL1679" s="202"/>
      <c r="AM1679" s="202"/>
      <c r="AN1679" s="202"/>
      <c r="AO1679" s="202"/>
      <c r="AP1679" s="202"/>
      <c r="AQ1679" s="202"/>
      <c r="AR1679" s="202"/>
      <c r="AS1679" s="202"/>
      <c r="AT1679" s="202"/>
      <c r="AU1679" s="202"/>
      <c r="AV1679" s="202"/>
      <c r="AW1679" s="202"/>
      <c r="AX1679" s="202"/>
      <c r="AY1679" s="202"/>
      <c r="AZ1679" s="202"/>
      <c r="BA1679" s="202"/>
      <c r="BB1679" s="202"/>
      <c r="BC1679" s="202"/>
    </row>
    <row r="1680" spans="18:55" ht="14.25" customHeight="1">
      <c r="R1680" s="202"/>
      <c r="S1680" s="202"/>
      <c r="T1680" s="202"/>
      <c r="U1680" s="202"/>
      <c r="V1680" s="202"/>
      <c r="W1680" s="202"/>
      <c r="X1680" s="202"/>
      <c r="Y1680" s="202"/>
      <c r="Z1680" s="202"/>
      <c r="AA1680" s="202"/>
      <c r="AB1680" s="202"/>
      <c r="AC1680" s="202"/>
      <c r="AD1680" s="202"/>
      <c r="AE1680" s="202"/>
      <c r="AF1680" s="202"/>
      <c r="AG1680" s="202"/>
      <c r="AH1680" s="202"/>
      <c r="AI1680" s="202"/>
      <c r="AJ1680" s="202"/>
      <c r="AK1680" s="202"/>
      <c r="AL1680" s="202"/>
      <c r="AM1680" s="202"/>
      <c r="AN1680" s="202"/>
      <c r="AO1680" s="202"/>
      <c r="AP1680" s="202"/>
      <c r="AQ1680" s="202"/>
      <c r="AR1680" s="202"/>
      <c r="AS1680" s="202"/>
      <c r="AT1680" s="202"/>
      <c r="AU1680" s="202"/>
      <c r="AV1680" s="202"/>
      <c r="AW1680" s="202"/>
      <c r="AX1680" s="202"/>
      <c r="AY1680" s="202"/>
      <c r="AZ1680" s="202"/>
      <c r="BA1680" s="202"/>
      <c r="BB1680" s="202"/>
      <c r="BC1680" s="202"/>
    </row>
    <row r="1681" spans="18:55" ht="14.25" customHeight="1">
      <c r="R1681" s="202"/>
      <c r="S1681" s="202"/>
      <c r="T1681" s="202"/>
      <c r="U1681" s="202"/>
      <c r="V1681" s="202"/>
      <c r="W1681" s="202"/>
      <c r="X1681" s="202"/>
      <c r="Y1681" s="202"/>
      <c r="Z1681" s="202"/>
      <c r="AA1681" s="202"/>
      <c r="AB1681" s="202"/>
      <c r="AC1681" s="202"/>
      <c r="AD1681" s="202"/>
      <c r="AE1681" s="202"/>
      <c r="AF1681" s="202"/>
      <c r="AG1681" s="202"/>
      <c r="AH1681" s="202"/>
      <c r="AI1681" s="202"/>
      <c r="AJ1681" s="202"/>
      <c r="AK1681" s="202"/>
      <c r="AL1681" s="202"/>
      <c r="AM1681" s="202"/>
      <c r="AN1681" s="202"/>
      <c r="AO1681" s="202"/>
      <c r="AP1681" s="202"/>
      <c r="AQ1681" s="202"/>
      <c r="AR1681" s="202"/>
      <c r="AS1681" s="202"/>
      <c r="AT1681" s="202"/>
      <c r="AU1681" s="202"/>
      <c r="AV1681" s="202"/>
      <c r="AW1681" s="202"/>
      <c r="AX1681" s="202"/>
      <c r="AY1681" s="202"/>
      <c r="AZ1681" s="202"/>
      <c r="BA1681" s="202"/>
      <c r="BB1681" s="202"/>
      <c r="BC1681" s="202"/>
    </row>
    <row r="1682" spans="18:55" ht="14.25" customHeight="1">
      <c r="R1682" s="202"/>
      <c r="S1682" s="202"/>
      <c r="T1682" s="202"/>
      <c r="U1682" s="202"/>
      <c r="V1682" s="202"/>
      <c r="W1682" s="202"/>
      <c r="X1682" s="202"/>
      <c r="Y1682" s="202"/>
      <c r="Z1682" s="202"/>
      <c r="AA1682" s="202"/>
      <c r="AB1682" s="202"/>
      <c r="AC1682" s="202"/>
      <c r="AD1682" s="202"/>
      <c r="AE1682" s="202"/>
      <c r="AF1682" s="202"/>
      <c r="AG1682" s="202"/>
      <c r="AH1682" s="202"/>
      <c r="AI1682" s="202"/>
      <c r="AJ1682" s="202"/>
      <c r="AK1682" s="202"/>
      <c r="AL1682" s="202"/>
      <c r="AM1682" s="202"/>
      <c r="AN1682" s="202"/>
      <c r="AO1682" s="202"/>
      <c r="AP1682" s="202"/>
      <c r="AQ1682" s="202"/>
      <c r="AR1682" s="202"/>
      <c r="AS1682" s="202"/>
      <c r="AT1682" s="202"/>
      <c r="AU1682" s="202"/>
      <c r="AV1682" s="202"/>
      <c r="AW1682" s="202"/>
      <c r="AX1682" s="202"/>
      <c r="AY1682" s="202"/>
      <c r="AZ1682" s="202"/>
      <c r="BA1682" s="202"/>
      <c r="BB1682" s="202"/>
      <c r="BC1682" s="202"/>
    </row>
    <row r="1683" spans="18:55" ht="14.25" customHeight="1">
      <c r="R1683" s="202"/>
      <c r="S1683" s="202"/>
      <c r="T1683" s="202"/>
      <c r="U1683" s="202"/>
      <c r="V1683" s="202"/>
      <c r="W1683" s="202"/>
      <c r="X1683" s="202"/>
      <c r="Y1683" s="202"/>
      <c r="Z1683" s="202"/>
      <c r="AA1683" s="202"/>
      <c r="AB1683" s="202"/>
      <c r="AC1683" s="202"/>
      <c r="AD1683" s="202"/>
      <c r="AE1683" s="202"/>
      <c r="AF1683" s="202"/>
      <c r="AG1683" s="202"/>
      <c r="AH1683" s="202"/>
      <c r="AI1683" s="202"/>
      <c r="AJ1683" s="202"/>
      <c r="AK1683" s="202"/>
      <c r="AL1683" s="202"/>
      <c r="AM1683" s="202"/>
      <c r="AN1683" s="202"/>
      <c r="AO1683" s="202"/>
      <c r="AP1683" s="202"/>
      <c r="AQ1683" s="202"/>
      <c r="AR1683" s="202"/>
      <c r="AS1683" s="202"/>
      <c r="AT1683" s="202"/>
      <c r="AU1683" s="202"/>
      <c r="AV1683" s="202"/>
      <c r="AW1683" s="202"/>
      <c r="AX1683" s="202"/>
      <c r="AY1683" s="202"/>
      <c r="AZ1683" s="202"/>
      <c r="BA1683" s="202"/>
      <c r="BB1683" s="202"/>
      <c r="BC1683" s="202"/>
    </row>
    <row r="1684" spans="18:55" ht="14.25" customHeight="1">
      <c r="R1684" s="202"/>
      <c r="S1684" s="202"/>
      <c r="T1684" s="202"/>
      <c r="U1684" s="202"/>
      <c r="V1684" s="202"/>
      <c r="W1684" s="202"/>
      <c r="X1684" s="202"/>
      <c r="Y1684" s="202"/>
      <c r="Z1684" s="202"/>
      <c r="AA1684" s="202"/>
      <c r="AB1684" s="202"/>
      <c r="AC1684" s="202"/>
      <c r="AD1684" s="202"/>
      <c r="AE1684" s="202"/>
      <c r="AF1684" s="202"/>
      <c r="AG1684" s="202"/>
      <c r="AH1684" s="202"/>
      <c r="AI1684" s="202"/>
      <c r="AJ1684" s="202"/>
      <c r="AK1684" s="202"/>
      <c r="AL1684" s="202"/>
      <c r="AM1684" s="202"/>
      <c r="AN1684" s="202"/>
      <c r="AO1684" s="202"/>
      <c r="AP1684" s="202"/>
      <c r="AQ1684" s="202"/>
      <c r="AR1684" s="202"/>
      <c r="AS1684" s="202"/>
      <c r="AT1684" s="202"/>
      <c r="AU1684" s="202"/>
      <c r="AV1684" s="202"/>
      <c r="AW1684" s="202"/>
      <c r="AX1684" s="202"/>
      <c r="AY1684" s="202"/>
      <c r="AZ1684" s="202"/>
      <c r="BA1684" s="202"/>
      <c r="BB1684" s="202"/>
      <c r="BC1684" s="202"/>
    </row>
    <row r="1685" spans="18:55" ht="14.25" customHeight="1">
      <c r="R1685" s="202"/>
      <c r="S1685" s="202"/>
      <c r="T1685" s="202"/>
      <c r="U1685" s="202"/>
      <c r="V1685" s="202"/>
      <c r="W1685" s="202"/>
      <c r="X1685" s="202"/>
      <c r="Y1685" s="202"/>
      <c r="Z1685" s="202"/>
      <c r="AA1685" s="202"/>
      <c r="AB1685" s="202"/>
      <c r="AC1685" s="202"/>
      <c r="AD1685" s="202"/>
      <c r="AE1685" s="202"/>
      <c r="AF1685" s="202"/>
      <c r="AG1685" s="202"/>
      <c r="AH1685" s="202"/>
      <c r="AI1685" s="202"/>
      <c r="AJ1685" s="202"/>
      <c r="AK1685" s="202"/>
      <c r="AL1685" s="202"/>
      <c r="AM1685" s="202"/>
      <c r="AN1685" s="202"/>
      <c r="AO1685" s="202"/>
      <c r="AP1685" s="202"/>
      <c r="AQ1685" s="202"/>
      <c r="AR1685" s="202"/>
      <c r="AS1685" s="202"/>
      <c r="AT1685" s="202"/>
      <c r="AU1685" s="202"/>
      <c r="AV1685" s="202"/>
      <c r="AW1685" s="202"/>
      <c r="AX1685" s="202"/>
      <c r="AY1685" s="202"/>
      <c r="AZ1685" s="202"/>
      <c r="BA1685" s="202"/>
      <c r="BB1685" s="202"/>
      <c r="BC1685" s="202"/>
    </row>
    <row r="1686" spans="18:55" ht="14.25" customHeight="1">
      <c r="R1686" s="202"/>
      <c r="S1686" s="202"/>
      <c r="T1686" s="202"/>
      <c r="U1686" s="202"/>
      <c r="V1686" s="202"/>
      <c r="W1686" s="202"/>
      <c r="X1686" s="202"/>
      <c r="Y1686" s="202"/>
      <c r="Z1686" s="202"/>
      <c r="AA1686" s="202"/>
      <c r="AB1686" s="202"/>
      <c r="AC1686" s="202"/>
      <c r="AD1686" s="202"/>
      <c r="AE1686" s="202"/>
      <c r="AF1686" s="202"/>
      <c r="AG1686" s="202"/>
      <c r="AH1686" s="202"/>
      <c r="AI1686" s="202"/>
      <c r="AJ1686" s="202"/>
      <c r="AK1686" s="202"/>
      <c r="AL1686" s="202"/>
      <c r="AM1686" s="202"/>
      <c r="AN1686" s="202"/>
      <c r="AO1686" s="202"/>
      <c r="AP1686" s="202"/>
      <c r="AQ1686" s="202"/>
      <c r="AR1686" s="202"/>
      <c r="AS1686" s="202"/>
      <c r="AT1686" s="202"/>
      <c r="AU1686" s="202"/>
      <c r="AV1686" s="202"/>
      <c r="AW1686" s="202"/>
      <c r="AX1686" s="202"/>
      <c r="AY1686" s="202"/>
      <c r="AZ1686" s="202"/>
      <c r="BA1686" s="202"/>
      <c r="BB1686" s="202"/>
      <c r="BC1686" s="202"/>
    </row>
    <row r="1687" spans="18:55" ht="14.25" customHeight="1">
      <c r="R1687" s="202"/>
      <c r="S1687" s="202"/>
      <c r="T1687" s="202"/>
      <c r="U1687" s="202"/>
      <c r="V1687" s="202"/>
      <c r="W1687" s="202"/>
      <c r="X1687" s="202"/>
      <c r="Y1687" s="202"/>
      <c r="Z1687" s="202"/>
      <c r="AA1687" s="202"/>
      <c r="AB1687" s="202"/>
      <c r="AC1687" s="202"/>
      <c r="AD1687" s="202"/>
      <c r="AE1687" s="202"/>
      <c r="AF1687" s="202"/>
      <c r="AG1687" s="202"/>
      <c r="AH1687" s="202"/>
      <c r="AI1687" s="202"/>
      <c r="AJ1687" s="202"/>
      <c r="AK1687" s="202"/>
      <c r="AL1687" s="202"/>
      <c r="AM1687" s="202"/>
      <c r="AN1687" s="202"/>
      <c r="AO1687" s="202"/>
      <c r="AP1687" s="202"/>
      <c r="AQ1687" s="202"/>
      <c r="AR1687" s="202"/>
      <c r="AS1687" s="202"/>
      <c r="AT1687" s="202"/>
      <c r="AU1687" s="202"/>
      <c r="AV1687" s="202"/>
      <c r="AW1687" s="202"/>
      <c r="AX1687" s="202"/>
      <c r="AY1687" s="202"/>
      <c r="AZ1687" s="202"/>
      <c r="BA1687" s="202"/>
      <c r="BB1687" s="202"/>
      <c r="BC1687" s="202"/>
    </row>
    <row r="1688" spans="18:55" ht="14.25" customHeight="1">
      <c r="R1688" s="202"/>
      <c r="S1688" s="202"/>
      <c r="T1688" s="202"/>
      <c r="U1688" s="202"/>
      <c r="V1688" s="202"/>
      <c r="W1688" s="202"/>
      <c r="X1688" s="202"/>
      <c r="Y1688" s="202"/>
      <c r="Z1688" s="202"/>
      <c r="AA1688" s="202"/>
      <c r="AB1688" s="202"/>
      <c r="AC1688" s="202"/>
      <c r="AD1688" s="202"/>
      <c r="AE1688" s="202"/>
      <c r="AF1688" s="202"/>
      <c r="AG1688" s="202"/>
      <c r="AH1688" s="202"/>
      <c r="AI1688" s="202"/>
      <c r="AJ1688" s="202"/>
      <c r="AK1688" s="202"/>
      <c r="AL1688" s="202"/>
      <c r="AM1688" s="202"/>
      <c r="AN1688" s="202"/>
      <c r="AO1688" s="202"/>
      <c r="AP1688" s="202"/>
      <c r="AQ1688" s="202"/>
      <c r="AR1688" s="202"/>
      <c r="AS1688" s="202"/>
      <c r="AT1688" s="202"/>
      <c r="AU1688" s="202"/>
      <c r="AV1688" s="202"/>
      <c r="AW1688" s="202"/>
      <c r="AX1688" s="202"/>
      <c r="AY1688" s="202"/>
      <c r="AZ1688" s="202"/>
      <c r="BA1688" s="202"/>
      <c r="BB1688" s="202"/>
      <c r="BC1688" s="202"/>
    </row>
    <row r="1689" spans="18:55" ht="14.25" customHeight="1">
      <c r="R1689" s="202"/>
      <c r="S1689" s="202"/>
      <c r="T1689" s="202"/>
      <c r="U1689" s="202"/>
      <c r="V1689" s="202"/>
      <c r="W1689" s="202"/>
      <c r="X1689" s="202"/>
      <c r="Y1689" s="202"/>
      <c r="Z1689" s="202"/>
      <c r="AA1689" s="202"/>
      <c r="AB1689" s="202"/>
      <c r="AC1689" s="202"/>
      <c r="AD1689" s="202"/>
      <c r="AE1689" s="202"/>
      <c r="AF1689" s="202"/>
      <c r="AG1689" s="202"/>
      <c r="AH1689" s="202"/>
      <c r="AI1689" s="202"/>
      <c r="AJ1689" s="202"/>
      <c r="AK1689" s="202"/>
      <c r="AL1689" s="202"/>
      <c r="AM1689" s="202"/>
      <c r="AN1689" s="202"/>
      <c r="AO1689" s="202"/>
      <c r="AP1689" s="202"/>
      <c r="AQ1689" s="202"/>
      <c r="AR1689" s="202"/>
      <c r="AS1689" s="202"/>
      <c r="AT1689" s="202"/>
      <c r="AU1689" s="202"/>
      <c r="AV1689" s="202"/>
      <c r="AW1689" s="202"/>
      <c r="AX1689" s="202"/>
      <c r="AY1689" s="202"/>
      <c r="AZ1689" s="202"/>
      <c r="BA1689" s="202"/>
      <c r="BB1689" s="202"/>
      <c r="BC1689" s="202"/>
    </row>
    <row r="1690" spans="18:55" ht="14.25" customHeight="1">
      <c r="R1690" s="202"/>
      <c r="S1690" s="202"/>
      <c r="T1690" s="202"/>
      <c r="U1690" s="202"/>
      <c r="V1690" s="202"/>
      <c r="W1690" s="202"/>
      <c r="X1690" s="202"/>
      <c r="Y1690" s="202"/>
      <c r="Z1690" s="202"/>
      <c r="AA1690" s="202"/>
      <c r="AB1690" s="202"/>
      <c r="AC1690" s="202"/>
      <c r="AD1690" s="202"/>
      <c r="AE1690" s="202"/>
      <c r="AF1690" s="202"/>
      <c r="AG1690" s="202"/>
      <c r="AH1690" s="202"/>
      <c r="AI1690" s="202"/>
      <c r="AJ1690" s="202"/>
      <c r="AK1690" s="202"/>
      <c r="AL1690" s="202"/>
      <c r="AM1690" s="202"/>
      <c r="AN1690" s="202"/>
      <c r="AO1690" s="202"/>
      <c r="AP1690" s="202"/>
      <c r="AQ1690" s="202"/>
      <c r="AR1690" s="202"/>
      <c r="AS1690" s="202"/>
      <c r="AT1690" s="202"/>
      <c r="AU1690" s="202"/>
      <c r="AV1690" s="202"/>
      <c r="AW1690" s="202"/>
      <c r="AX1690" s="202"/>
      <c r="AY1690" s="202"/>
      <c r="AZ1690" s="202"/>
      <c r="BA1690" s="202"/>
      <c r="BB1690" s="202"/>
      <c r="BC1690" s="202"/>
    </row>
    <row r="1691" spans="18:55" ht="14.25" customHeight="1">
      <c r="R1691" s="202"/>
      <c r="S1691" s="202"/>
      <c r="T1691" s="202"/>
      <c r="U1691" s="202"/>
      <c r="V1691" s="202"/>
      <c r="W1691" s="202"/>
      <c r="X1691" s="202"/>
      <c r="Y1691" s="202"/>
      <c r="Z1691" s="202"/>
      <c r="AA1691" s="202"/>
      <c r="AB1691" s="202"/>
      <c r="AC1691" s="202"/>
      <c r="AD1691" s="202"/>
      <c r="AE1691" s="202"/>
      <c r="AF1691" s="202"/>
      <c r="AG1691" s="202"/>
      <c r="AH1691" s="202"/>
      <c r="AI1691" s="202"/>
      <c r="AJ1691" s="202"/>
      <c r="AK1691" s="202"/>
      <c r="AL1691" s="202"/>
      <c r="AM1691" s="202"/>
      <c r="AN1691" s="202"/>
      <c r="AO1691" s="202"/>
      <c r="AP1691" s="202"/>
      <c r="AQ1691" s="202"/>
      <c r="AR1691" s="202"/>
      <c r="AS1691" s="202"/>
      <c r="AT1691" s="202"/>
      <c r="AU1691" s="202"/>
      <c r="AV1691" s="202"/>
      <c r="AW1691" s="202"/>
      <c r="AX1691" s="202"/>
      <c r="AY1691" s="202"/>
      <c r="AZ1691" s="202"/>
      <c r="BA1691" s="202"/>
      <c r="BB1691" s="202"/>
      <c r="BC1691" s="202"/>
    </row>
    <row r="1692" spans="18:55" ht="14.25" customHeight="1">
      <c r="R1692" s="202"/>
      <c r="S1692" s="202"/>
      <c r="T1692" s="202"/>
      <c r="U1692" s="202"/>
      <c r="V1692" s="202"/>
      <c r="W1692" s="202"/>
      <c r="X1692" s="202"/>
      <c r="Y1692" s="202"/>
      <c r="Z1692" s="202"/>
      <c r="AA1692" s="202"/>
      <c r="AB1692" s="202"/>
      <c r="AC1692" s="202"/>
      <c r="AD1692" s="202"/>
      <c r="AE1692" s="202"/>
      <c r="AF1692" s="202"/>
      <c r="AG1692" s="202"/>
      <c r="AH1692" s="202"/>
      <c r="AI1692" s="202"/>
      <c r="AJ1692" s="202"/>
      <c r="AK1692" s="202"/>
      <c r="AL1692" s="202"/>
      <c r="AM1692" s="202"/>
      <c r="AN1692" s="202"/>
      <c r="AO1692" s="202"/>
      <c r="AP1692" s="202"/>
      <c r="AQ1692" s="202"/>
      <c r="AR1692" s="202"/>
      <c r="AS1692" s="202"/>
      <c r="AT1692" s="202"/>
      <c r="AU1692" s="202"/>
      <c r="AV1692" s="202"/>
      <c r="AW1692" s="202"/>
      <c r="AX1692" s="202"/>
      <c r="AY1692" s="202"/>
      <c r="AZ1692" s="202"/>
      <c r="BA1692" s="202"/>
      <c r="BB1692" s="202"/>
      <c r="BC1692" s="202"/>
    </row>
    <row r="1693" spans="18:55" ht="14.25" customHeight="1">
      <c r="R1693" s="202"/>
      <c r="S1693" s="202"/>
      <c r="T1693" s="202"/>
      <c r="U1693" s="202"/>
      <c r="V1693" s="202"/>
      <c r="W1693" s="202"/>
      <c r="X1693" s="202"/>
      <c r="Y1693" s="202"/>
      <c r="Z1693" s="202"/>
      <c r="AA1693" s="202"/>
      <c r="AB1693" s="202"/>
      <c r="AC1693" s="202"/>
      <c r="AD1693" s="202"/>
      <c r="AE1693" s="202"/>
      <c r="AF1693" s="202"/>
      <c r="AG1693" s="202"/>
      <c r="AH1693" s="202"/>
      <c r="AI1693" s="202"/>
      <c r="AJ1693" s="202"/>
      <c r="AK1693" s="202"/>
      <c r="AL1693" s="202"/>
      <c r="AM1693" s="202"/>
      <c r="AN1693" s="202"/>
      <c r="AO1693" s="202"/>
      <c r="AP1693" s="202"/>
      <c r="AQ1693" s="202"/>
      <c r="AR1693" s="202"/>
      <c r="AS1693" s="202"/>
      <c r="AT1693" s="202"/>
      <c r="AU1693" s="202"/>
      <c r="AV1693" s="202"/>
      <c r="AW1693" s="202"/>
      <c r="AX1693" s="202"/>
      <c r="AY1693" s="202"/>
      <c r="AZ1693" s="202"/>
      <c r="BA1693" s="202"/>
      <c r="BB1693" s="202"/>
      <c r="BC1693" s="202"/>
    </row>
    <row r="1694" spans="18:55" ht="14.25" customHeight="1">
      <c r="R1694" s="202"/>
      <c r="S1694" s="202"/>
      <c r="T1694" s="202"/>
      <c r="U1694" s="202"/>
      <c r="V1694" s="202"/>
      <c r="W1694" s="202"/>
      <c r="X1694" s="202"/>
      <c r="Y1694" s="202"/>
      <c r="Z1694" s="202"/>
      <c r="AA1694" s="202"/>
      <c r="AB1694" s="202"/>
      <c r="AC1694" s="202"/>
      <c r="AD1694" s="202"/>
      <c r="AE1694" s="202"/>
      <c r="AF1694" s="202"/>
      <c r="AG1694" s="202"/>
      <c r="AH1694" s="202"/>
      <c r="AI1694" s="202"/>
      <c r="AJ1694" s="202"/>
      <c r="AK1694" s="202"/>
      <c r="AL1694" s="202"/>
      <c r="AM1694" s="202"/>
      <c r="AN1694" s="202"/>
      <c r="AO1694" s="202"/>
      <c r="AP1694" s="202"/>
      <c r="AQ1694" s="202"/>
      <c r="AR1694" s="202"/>
      <c r="AS1694" s="202"/>
      <c r="AT1694" s="202"/>
      <c r="AU1694" s="202"/>
      <c r="AV1694" s="202"/>
      <c r="AW1694" s="202"/>
      <c r="AX1694" s="202"/>
      <c r="AY1694" s="202"/>
      <c r="AZ1694" s="202"/>
      <c r="BA1694" s="202"/>
      <c r="BB1694" s="202"/>
      <c r="BC1694" s="202"/>
    </row>
    <row r="1695" spans="18:55" ht="14.25" customHeight="1">
      <c r="R1695" s="202"/>
      <c r="S1695" s="202"/>
      <c r="T1695" s="202"/>
      <c r="U1695" s="202"/>
      <c r="V1695" s="202"/>
      <c r="W1695" s="202"/>
      <c r="X1695" s="202"/>
      <c r="Y1695" s="202"/>
      <c r="Z1695" s="202"/>
      <c r="AA1695" s="202"/>
      <c r="AB1695" s="202"/>
      <c r="AC1695" s="202"/>
      <c r="AD1695" s="202"/>
      <c r="AE1695" s="202"/>
      <c r="AF1695" s="202"/>
      <c r="AG1695" s="202"/>
      <c r="AH1695" s="202"/>
      <c r="AI1695" s="202"/>
      <c r="AJ1695" s="202"/>
      <c r="AK1695" s="202"/>
      <c r="AL1695" s="202"/>
      <c r="AM1695" s="202"/>
      <c r="AN1695" s="202"/>
      <c r="AO1695" s="202"/>
      <c r="AP1695" s="202"/>
      <c r="AQ1695" s="202"/>
      <c r="AR1695" s="202"/>
      <c r="AS1695" s="202"/>
      <c r="AT1695" s="202"/>
      <c r="AU1695" s="202"/>
      <c r="AV1695" s="202"/>
      <c r="AW1695" s="202"/>
      <c r="AX1695" s="202"/>
      <c r="AY1695" s="202"/>
      <c r="AZ1695" s="202"/>
      <c r="BA1695" s="202"/>
      <c r="BB1695" s="202"/>
      <c r="BC1695" s="202"/>
    </row>
    <row r="1696" spans="18:55" ht="14.25" customHeight="1">
      <c r="R1696" s="202"/>
      <c r="S1696" s="202"/>
      <c r="T1696" s="202"/>
      <c r="U1696" s="202"/>
      <c r="V1696" s="202"/>
      <c r="W1696" s="202"/>
      <c r="X1696" s="202"/>
      <c r="Y1696" s="202"/>
      <c r="Z1696" s="202"/>
      <c r="AA1696" s="202"/>
      <c r="AB1696" s="202"/>
      <c r="AC1696" s="202"/>
      <c r="AD1696" s="202"/>
      <c r="AE1696" s="202"/>
      <c r="AF1696" s="202"/>
      <c r="AG1696" s="202"/>
      <c r="AH1696" s="202"/>
      <c r="AI1696" s="202"/>
      <c r="AJ1696" s="202"/>
      <c r="AK1696" s="202"/>
      <c r="AL1696" s="202"/>
      <c r="AM1696" s="202"/>
      <c r="AN1696" s="202"/>
      <c r="AO1696" s="202"/>
      <c r="AP1696" s="202"/>
      <c r="AQ1696" s="202"/>
      <c r="AR1696" s="202"/>
      <c r="AS1696" s="202"/>
      <c r="AT1696" s="202"/>
      <c r="AU1696" s="202"/>
      <c r="AV1696" s="202"/>
      <c r="AW1696" s="202"/>
      <c r="AX1696" s="202"/>
      <c r="AY1696" s="202"/>
      <c r="AZ1696" s="202"/>
      <c r="BA1696" s="202"/>
      <c r="BB1696" s="202"/>
      <c r="BC1696" s="202"/>
    </row>
    <row r="1697" spans="18:55" ht="14.25" customHeight="1">
      <c r="R1697" s="202"/>
      <c r="S1697" s="202"/>
      <c r="T1697" s="202"/>
      <c r="U1697" s="202"/>
      <c r="V1697" s="202"/>
      <c r="W1697" s="202"/>
      <c r="X1697" s="202"/>
      <c r="Y1697" s="202"/>
      <c r="Z1697" s="202"/>
      <c r="AA1697" s="202"/>
      <c r="AB1697" s="202"/>
      <c r="AC1697" s="202"/>
      <c r="AD1697" s="202"/>
      <c r="AE1697" s="202"/>
      <c r="AF1697" s="202"/>
      <c r="AG1697" s="202"/>
      <c r="AH1697" s="202"/>
      <c r="AI1697" s="202"/>
      <c r="AJ1697" s="202"/>
      <c r="AK1697" s="202"/>
      <c r="AL1697" s="202"/>
      <c r="AM1697" s="202"/>
      <c r="AN1697" s="202"/>
      <c r="AO1697" s="202"/>
      <c r="AP1697" s="202"/>
      <c r="AQ1697" s="202"/>
      <c r="AR1697" s="202"/>
      <c r="AS1697" s="202"/>
      <c r="AT1697" s="202"/>
      <c r="AU1697" s="202"/>
      <c r="AV1697" s="202"/>
      <c r="AW1697" s="202"/>
      <c r="AX1697" s="202"/>
      <c r="AY1697" s="202"/>
      <c r="AZ1697" s="202"/>
      <c r="BA1697" s="202"/>
      <c r="BB1697" s="202"/>
      <c r="BC1697" s="202"/>
    </row>
    <row r="1698" spans="18:55" ht="14.25" customHeight="1">
      <c r="R1698" s="202"/>
      <c r="S1698" s="202"/>
      <c r="T1698" s="202"/>
      <c r="U1698" s="202"/>
      <c r="V1698" s="202"/>
      <c r="W1698" s="202"/>
      <c r="X1698" s="202"/>
      <c r="Y1698" s="202"/>
      <c r="Z1698" s="202"/>
      <c r="AA1698" s="202"/>
      <c r="AB1698" s="202"/>
      <c r="AC1698" s="202"/>
      <c r="AD1698" s="202"/>
      <c r="AE1698" s="202"/>
      <c r="AF1698" s="202"/>
      <c r="AG1698" s="202"/>
      <c r="AH1698" s="202"/>
      <c r="AI1698" s="202"/>
      <c r="AJ1698" s="202"/>
      <c r="AK1698" s="202"/>
      <c r="AL1698" s="202"/>
      <c r="AM1698" s="202"/>
      <c r="AN1698" s="202"/>
      <c r="AO1698" s="202"/>
      <c r="AP1698" s="202"/>
      <c r="AQ1698" s="202"/>
      <c r="AR1698" s="202"/>
      <c r="AS1698" s="202"/>
      <c r="AT1698" s="202"/>
      <c r="AU1698" s="202"/>
      <c r="AV1698" s="202"/>
      <c r="AW1698" s="202"/>
      <c r="AX1698" s="202"/>
      <c r="AY1698" s="202"/>
      <c r="AZ1698" s="202"/>
      <c r="BA1698" s="202"/>
      <c r="BB1698" s="202"/>
      <c r="BC1698" s="202"/>
    </row>
    <row r="1699" spans="18:55" ht="14.25" customHeight="1">
      <c r="R1699" s="202"/>
      <c r="S1699" s="202"/>
      <c r="T1699" s="202"/>
      <c r="U1699" s="202"/>
      <c r="V1699" s="202"/>
      <c r="W1699" s="202"/>
      <c r="X1699" s="202"/>
      <c r="Y1699" s="202"/>
      <c r="Z1699" s="202"/>
      <c r="AA1699" s="202"/>
      <c r="AB1699" s="202"/>
      <c r="AC1699" s="202"/>
      <c r="AD1699" s="202"/>
      <c r="AE1699" s="202"/>
      <c r="AF1699" s="202"/>
      <c r="AG1699" s="202"/>
      <c r="AH1699" s="202"/>
      <c r="AI1699" s="202"/>
      <c r="AJ1699" s="202"/>
      <c r="AK1699" s="202"/>
      <c r="AL1699" s="202"/>
      <c r="AM1699" s="202"/>
      <c r="AN1699" s="202"/>
      <c r="AO1699" s="202"/>
      <c r="AP1699" s="202"/>
      <c r="AQ1699" s="202"/>
      <c r="AR1699" s="202"/>
      <c r="AS1699" s="202"/>
      <c r="AT1699" s="202"/>
      <c r="AU1699" s="202"/>
      <c r="AV1699" s="202"/>
      <c r="AW1699" s="202"/>
      <c r="AX1699" s="202"/>
      <c r="AY1699" s="202"/>
      <c r="AZ1699" s="202"/>
      <c r="BA1699" s="202"/>
      <c r="BB1699" s="202"/>
      <c r="BC1699" s="202"/>
    </row>
    <row r="1700" spans="18:55" ht="14.25" customHeight="1">
      <c r="R1700" s="202"/>
      <c r="S1700" s="202"/>
      <c r="T1700" s="202"/>
      <c r="U1700" s="202"/>
      <c r="V1700" s="202"/>
      <c r="W1700" s="202"/>
      <c r="X1700" s="202"/>
      <c r="Y1700" s="202"/>
      <c r="Z1700" s="202"/>
      <c r="AA1700" s="202"/>
      <c r="AB1700" s="202"/>
      <c r="AC1700" s="202"/>
      <c r="AD1700" s="202"/>
      <c r="AE1700" s="202"/>
      <c r="AF1700" s="202"/>
      <c r="AG1700" s="202"/>
      <c r="AH1700" s="202"/>
      <c r="AI1700" s="202"/>
      <c r="AJ1700" s="202"/>
      <c r="AK1700" s="202"/>
      <c r="AL1700" s="202"/>
      <c r="AM1700" s="202"/>
      <c r="AN1700" s="202"/>
      <c r="AO1700" s="202"/>
      <c r="AP1700" s="202"/>
      <c r="AQ1700" s="202"/>
      <c r="AR1700" s="202"/>
      <c r="AS1700" s="202"/>
      <c r="AT1700" s="202"/>
      <c r="AU1700" s="202"/>
      <c r="AV1700" s="202"/>
      <c r="AW1700" s="202"/>
      <c r="AX1700" s="202"/>
      <c r="AY1700" s="202"/>
      <c r="AZ1700" s="202"/>
      <c r="BA1700" s="202"/>
      <c r="BB1700" s="202"/>
      <c r="BC1700" s="202"/>
    </row>
    <row r="1701" spans="18:55" ht="14.25" customHeight="1">
      <c r="R1701" s="202"/>
      <c r="S1701" s="202"/>
      <c r="T1701" s="202"/>
      <c r="U1701" s="202"/>
      <c r="V1701" s="202"/>
      <c r="W1701" s="202"/>
      <c r="X1701" s="202"/>
      <c r="Y1701" s="202"/>
      <c r="Z1701" s="202"/>
      <c r="AA1701" s="202"/>
      <c r="AB1701" s="202"/>
      <c r="AC1701" s="202"/>
      <c r="AD1701" s="202"/>
      <c r="AE1701" s="202"/>
      <c r="AF1701" s="202"/>
      <c r="AG1701" s="202"/>
      <c r="AH1701" s="202"/>
      <c r="AI1701" s="202"/>
      <c r="AJ1701" s="202"/>
      <c r="AK1701" s="202"/>
      <c r="AL1701" s="202"/>
      <c r="AM1701" s="202"/>
      <c r="AN1701" s="202"/>
      <c r="AO1701" s="202"/>
      <c r="AP1701" s="202"/>
      <c r="AQ1701" s="202"/>
      <c r="AR1701" s="202"/>
      <c r="AS1701" s="202"/>
      <c r="AT1701" s="202"/>
      <c r="AU1701" s="202"/>
      <c r="AV1701" s="202"/>
      <c r="AW1701" s="202"/>
      <c r="AX1701" s="202"/>
      <c r="AY1701" s="202"/>
      <c r="AZ1701" s="202"/>
      <c r="BA1701" s="202"/>
      <c r="BB1701" s="202"/>
      <c r="BC1701" s="202"/>
    </row>
    <row r="1702" spans="18:55" ht="14.25" customHeight="1">
      <c r="R1702" s="202"/>
      <c r="S1702" s="202"/>
      <c r="T1702" s="202"/>
      <c r="U1702" s="202"/>
      <c r="V1702" s="202"/>
      <c r="W1702" s="202"/>
      <c r="X1702" s="202"/>
      <c r="Y1702" s="202"/>
      <c r="Z1702" s="202"/>
      <c r="AA1702" s="202"/>
      <c r="AB1702" s="202"/>
      <c r="AC1702" s="202"/>
      <c r="AD1702" s="202"/>
      <c r="AE1702" s="202"/>
      <c r="AF1702" s="202"/>
      <c r="AG1702" s="202"/>
      <c r="AH1702" s="202"/>
      <c r="AI1702" s="202"/>
      <c r="AJ1702" s="202"/>
      <c r="AK1702" s="202"/>
      <c r="AL1702" s="202"/>
      <c r="AM1702" s="202"/>
      <c r="AN1702" s="202"/>
      <c r="AO1702" s="202"/>
      <c r="AP1702" s="202"/>
      <c r="AQ1702" s="202"/>
      <c r="AR1702" s="202"/>
      <c r="AS1702" s="202"/>
      <c r="AT1702" s="202"/>
      <c r="AU1702" s="202"/>
      <c r="AV1702" s="202"/>
      <c r="AW1702" s="202"/>
      <c r="AX1702" s="202"/>
      <c r="AY1702" s="202"/>
      <c r="AZ1702" s="202"/>
      <c r="BA1702" s="202"/>
      <c r="BB1702" s="202"/>
      <c r="BC1702" s="202"/>
    </row>
    <row r="1703" spans="18:55" ht="14.25" customHeight="1">
      <c r="R1703" s="202"/>
      <c r="S1703" s="202"/>
      <c r="T1703" s="202"/>
      <c r="U1703" s="202"/>
      <c r="V1703" s="202"/>
      <c r="W1703" s="202"/>
      <c r="X1703" s="202"/>
      <c r="Y1703" s="202"/>
      <c r="Z1703" s="202"/>
      <c r="AA1703" s="202"/>
      <c r="AB1703" s="202"/>
      <c r="AC1703" s="202"/>
      <c r="AD1703" s="202"/>
      <c r="AE1703" s="202"/>
      <c r="AF1703" s="202"/>
      <c r="AG1703" s="202"/>
      <c r="AH1703" s="202"/>
      <c r="AI1703" s="202"/>
      <c r="AJ1703" s="202"/>
      <c r="AK1703" s="202"/>
      <c r="AL1703" s="202"/>
      <c r="AM1703" s="202"/>
      <c r="AN1703" s="202"/>
      <c r="AO1703" s="202"/>
      <c r="AP1703" s="202"/>
      <c r="AQ1703" s="202"/>
      <c r="AR1703" s="202"/>
      <c r="AS1703" s="202"/>
      <c r="AT1703" s="202"/>
      <c r="AU1703" s="202"/>
      <c r="AV1703" s="202"/>
      <c r="AW1703" s="202"/>
      <c r="AX1703" s="202"/>
      <c r="AY1703" s="202"/>
      <c r="AZ1703" s="202"/>
      <c r="BA1703" s="202"/>
      <c r="BB1703" s="202"/>
      <c r="BC1703" s="202"/>
    </row>
    <row r="1704" spans="18:55" ht="14.25" customHeight="1">
      <c r="R1704" s="202"/>
      <c r="S1704" s="202"/>
      <c r="T1704" s="202"/>
      <c r="U1704" s="202"/>
      <c r="V1704" s="202"/>
      <c r="W1704" s="202"/>
      <c r="X1704" s="202"/>
      <c r="Y1704" s="202"/>
      <c r="Z1704" s="202"/>
      <c r="AA1704" s="202"/>
      <c r="AB1704" s="202"/>
      <c r="AC1704" s="202"/>
      <c r="AD1704" s="202"/>
      <c r="AE1704" s="202"/>
      <c r="AF1704" s="202"/>
      <c r="AG1704" s="202"/>
      <c r="AH1704" s="202"/>
      <c r="AI1704" s="202"/>
      <c r="AJ1704" s="202"/>
      <c r="AK1704" s="202"/>
      <c r="AL1704" s="202"/>
      <c r="AM1704" s="202"/>
      <c r="AN1704" s="202"/>
      <c r="AO1704" s="202"/>
      <c r="AP1704" s="202"/>
      <c r="AQ1704" s="202"/>
      <c r="AR1704" s="202"/>
      <c r="AS1704" s="202"/>
      <c r="AT1704" s="202"/>
      <c r="AU1704" s="202"/>
      <c r="AV1704" s="202"/>
      <c r="AW1704" s="202"/>
      <c r="AX1704" s="202"/>
      <c r="AY1704" s="202"/>
      <c r="AZ1704" s="202"/>
      <c r="BA1704" s="202"/>
      <c r="BB1704" s="202"/>
      <c r="BC1704" s="202"/>
    </row>
    <row r="1705" spans="18:55" ht="14.25" customHeight="1">
      <c r="R1705" s="202"/>
      <c r="S1705" s="202"/>
      <c r="T1705" s="202"/>
      <c r="U1705" s="202"/>
      <c r="V1705" s="202"/>
      <c r="W1705" s="202"/>
      <c r="X1705" s="202"/>
      <c r="Y1705" s="202"/>
      <c r="Z1705" s="202"/>
      <c r="AA1705" s="202"/>
      <c r="AB1705" s="202"/>
      <c r="AC1705" s="202"/>
      <c r="AD1705" s="202"/>
      <c r="AE1705" s="202"/>
      <c r="AF1705" s="202"/>
      <c r="AG1705" s="202"/>
      <c r="AH1705" s="202"/>
      <c r="AI1705" s="202"/>
      <c r="AJ1705" s="202"/>
      <c r="AK1705" s="202"/>
      <c r="AL1705" s="202"/>
      <c r="AM1705" s="202"/>
      <c r="AN1705" s="202"/>
      <c r="AO1705" s="202"/>
      <c r="AP1705" s="202"/>
      <c r="AQ1705" s="202"/>
      <c r="AR1705" s="202"/>
      <c r="AS1705" s="202"/>
      <c r="AT1705" s="202"/>
      <c r="AU1705" s="202"/>
      <c r="AV1705" s="202"/>
      <c r="AW1705" s="202"/>
      <c r="AX1705" s="202"/>
      <c r="AY1705" s="202"/>
      <c r="AZ1705" s="202"/>
      <c r="BA1705" s="202"/>
      <c r="BB1705" s="202"/>
      <c r="BC1705" s="202"/>
    </row>
    <row r="1706" spans="18:55" ht="14.25" customHeight="1">
      <c r="R1706" s="202"/>
      <c r="S1706" s="202"/>
      <c r="T1706" s="202"/>
      <c r="U1706" s="202"/>
      <c r="V1706" s="202"/>
      <c r="W1706" s="202"/>
      <c r="X1706" s="202"/>
      <c r="Y1706" s="202"/>
      <c r="Z1706" s="202"/>
      <c r="AA1706" s="202"/>
      <c r="AB1706" s="202"/>
      <c r="AC1706" s="202"/>
      <c r="AD1706" s="202"/>
      <c r="AE1706" s="202"/>
      <c r="AF1706" s="202"/>
      <c r="AG1706" s="202"/>
      <c r="AH1706" s="202"/>
      <c r="AI1706" s="202"/>
      <c r="AJ1706" s="202"/>
      <c r="AK1706" s="202"/>
      <c r="AL1706" s="202"/>
      <c r="AM1706" s="202"/>
      <c r="AN1706" s="202"/>
      <c r="AO1706" s="202"/>
      <c r="AP1706" s="202"/>
      <c r="AQ1706" s="202"/>
      <c r="AR1706" s="202"/>
      <c r="AS1706" s="202"/>
      <c r="AT1706" s="202"/>
      <c r="AU1706" s="202"/>
      <c r="AV1706" s="202"/>
      <c r="AW1706" s="202"/>
      <c r="AX1706" s="202"/>
      <c r="AY1706" s="202"/>
      <c r="AZ1706" s="202"/>
      <c r="BA1706" s="202"/>
      <c r="BB1706" s="202"/>
      <c r="BC1706" s="202"/>
    </row>
    <row r="1707" spans="18:55" ht="14.25" customHeight="1">
      <c r="R1707" s="202"/>
      <c r="S1707" s="202"/>
      <c r="T1707" s="202"/>
      <c r="U1707" s="202"/>
      <c r="V1707" s="202"/>
      <c r="W1707" s="202"/>
      <c r="X1707" s="202"/>
      <c r="Y1707" s="202"/>
      <c r="Z1707" s="202"/>
      <c r="AA1707" s="202"/>
      <c r="AB1707" s="202"/>
      <c r="AC1707" s="202"/>
      <c r="AD1707" s="202"/>
      <c r="AE1707" s="202"/>
      <c r="AF1707" s="202"/>
      <c r="AG1707" s="202"/>
      <c r="AH1707" s="202"/>
      <c r="AI1707" s="202"/>
      <c r="AJ1707" s="202"/>
      <c r="AK1707" s="202"/>
      <c r="AL1707" s="202"/>
      <c r="AM1707" s="202"/>
      <c r="AN1707" s="202"/>
      <c r="AO1707" s="202"/>
      <c r="AP1707" s="202"/>
      <c r="AQ1707" s="202"/>
      <c r="AR1707" s="202"/>
      <c r="AS1707" s="202"/>
      <c r="AT1707" s="202"/>
      <c r="AU1707" s="202"/>
      <c r="AV1707" s="202"/>
      <c r="AW1707" s="202"/>
      <c r="AX1707" s="202"/>
      <c r="AY1707" s="202"/>
      <c r="AZ1707" s="202"/>
      <c r="BA1707" s="202"/>
      <c r="BB1707" s="202"/>
      <c r="BC1707" s="202"/>
    </row>
    <row r="1708" spans="18:55" ht="14.25" customHeight="1">
      <c r="R1708" s="202"/>
      <c r="S1708" s="202"/>
      <c r="T1708" s="202"/>
      <c r="U1708" s="202"/>
      <c r="V1708" s="202"/>
      <c r="W1708" s="202"/>
      <c r="X1708" s="202"/>
      <c r="Y1708" s="202"/>
      <c r="Z1708" s="202"/>
      <c r="AA1708" s="202"/>
      <c r="AB1708" s="202"/>
      <c r="AC1708" s="202"/>
      <c r="AD1708" s="202"/>
      <c r="AE1708" s="202"/>
      <c r="AF1708" s="202"/>
      <c r="AG1708" s="202"/>
      <c r="AH1708" s="202"/>
      <c r="AI1708" s="202"/>
      <c r="AJ1708" s="202"/>
      <c r="AK1708" s="202"/>
      <c r="AL1708" s="202"/>
      <c r="AM1708" s="202"/>
      <c r="AN1708" s="202"/>
      <c r="AO1708" s="202"/>
      <c r="AP1708" s="202"/>
      <c r="AQ1708" s="202"/>
      <c r="AR1708" s="202"/>
      <c r="AS1708" s="202"/>
      <c r="AT1708" s="202"/>
      <c r="AU1708" s="202"/>
      <c r="AV1708" s="202"/>
      <c r="AW1708" s="202"/>
      <c r="AX1708" s="202"/>
      <c r="AY1708" s="202"/>
      <c r="AZ1708" s="202"/>
      <c r="BA1708" s="202"/>
      <c r="BB1708" s="202"/>
      <c r="BC1708" s="202"/>
    </row>
    <row r="1709" spans="18:55" ht="14.25" customHeight="1">
      <c r="R1709" s="202"/>
      <c r="S1709" s="202"/>
      <c r="T1709" s="202"/>
      <c r="U1709" s="202"/>
      <c r="V1709" s="202"/>
      <c r="W1709" s="202"/>
      <c r="X1709" s="202"/>
      <c r="Y1709" s="202"/>
      <c r="Z1709" s="202"/>
      <c r="AA1709" s="202"/>
      <c r="AB1709" s="202"/>
      <c r="AC1709" s="202"/>
      <c r="AD1709" s="202"/>
      <c r="AE1709" s="202"/>
      <c r="AF1709" s="202"/>
      <c r="AG1709" s="202"/>
      <c r="AH1709" s="202"/>
      <c r="AI1709" s="202"/>
      <c r="AJ1709" s="202"/>
      <c r="AK1709" s="202"/>
      <c r="AL1709" s="202"/>
      <c r="AM1709" s="202"/>
      <c r="AN1709" s="202"/>
      <c r="AO1709" s="202"/>
      <c r="AP1709" s="202"/>
      <c r="AQ1709" s="202"/>
      <c r="AR1709" s="202"/>
      <c r="AS1709" s="202"/>
      <c r="AT1709" s="202"/>
      <c r="AU1709" s="202"/>
      <c r="AV1709" s="202"/>
      <c r="AW1709" s="202"/>
      <c r="AX1709" s="202"/>
      <c r="AY1709" s="202"/>
      <c r="AZ1709" s="202"/>
      <c r="BA1709" s="202"/>
      <c r="BB1709" s="202"/>
      <c r="BC1709" s="202"/>
    </row>
    <row r="1710" spans="18:55" ht="14.25" customHeight="1">
      <c r="R1710" s="202"/>
      <c r="S1710" s="202"/>
      <c r="T1710" s="202"/>
      <c r="U1710" s="202"/>
      <c r="V1710" s="202"/>
      <c r="W1710" s="202"/>
      <c r="X1710" s="202"/>
      <c r="Y1710" s="202"/>
      <c r="Z1710" s="202"/>
      <c r="AA1710" s="202"/>
      <c r="AB1710" s="202"/>
      <c r="AC1710" s="202"/>
      <c r="AD1710" s="202"/>
      <c r="AE1710" s="202"/>
      <c r="AF1710" s="202"/>
      <c r="AG1710" s="202"/>
      <c r="AH1710" s="202"/>
      <c r="AI1710" s="202"/>
      <c r="AJ1710" s="202"/>
      <c r="AK1710" s="202"/>
      <c r="AL1710" s="202"/>
      <c r="AM1710" s="202"/>
      <c r="AN1710" s="202"/>
      <c r="AO1710" s="202"/>
      <c r="AP1710" s="202"/>
      <c r="AQ1710" s="202"/>
      <c r="AR1710" s="202"/>
      <c r="AS1710" s="202"/>
      <c r="AT1710" s="202"/>
      <c r="AU1710" s="202"/>
      <c r="AV1710" s="202"/>
      <c r="AW1710" s="202"/>
      <c r="AX1710" s="202"/>
      <c r="AY1710" s="202"/>
      <c r="AZ1710" s="202"/>
      <c r="BA1710" s="202"/>
      <c r="BB1710" s="202"/>
      <c r="BC1710" s="202"/>
    </row>
    <row r="1711" spans="18:55" ht="14.25" customHeight="1">
      <c r="R1711" s="202"/>
      <c r="S1711" s="202"/>
      <c r="T1711" s="202"/>
      <c r="U1711" s="202"/>
      <c r="V1711" s="202"/>
      <c r="W1711" s="202"/>
      <c r="X1711" s="202"/>
      <c r="Y1711" s="202"/>
      <c r="Z1711" s="202"/>
      <c r="AA1711" s="202"/>
      <c r="AB1711" s="202"/>
      <c r="AC1711" s="202"/>
      <c r="AD1711" s="202"/>
      <c r="AE1711" s="202"/>
      <c r="AF1711" s="202"/>
      <c r="AG1711" s="202"/>
      <c r="AH1711" s="202"/>
      <c r="AI1711" s="202"/>
      <c r="AJ1711" s="202"/>
      <c r="AK1711" s="202"/>
      <c r="AL1711" s="202"/>
      <c r="AM1711" s="202"/>
      <c r="AN1711" s="202"/>
      <c r="AO1711" s="202"/>
      <c r="AP1711" s="202"/>
      <c r="AQ1711" s="202"/>
      <c r="AR1711" s="202"/>
      <c r="AS1711" s="202"/>
      <c r="AT1711" s="202"/>
      <c r="AU1711" s="202"/>
      <c r="AV1711" s="202"/>
      <c r="AW1711" s="202"/>
      <c r="AX1711" s="202"/>
      <c r="AY1711" s="202"/>
      <c r="AZ1711" s="202"/>
      <c r="BA1711" s="202"/>
      <c r="BB1711" s="202"/>
      <c r="BC1711" s="202"/>
    </row>
    <row r="1712" spans="18:55" ht="14.25" customHeight="1">
      <c r="R1712" s="202"/>
      <c r="S1712" s="202"/>
      <c r="T1712" s="202"/>
      <c r="U1712" s="202"/>
      <c r="V1712" s="202"/>
      <c r="W1712" s="202"/>
      <c r="X1712" s="202"/>
      <c r="Y1712" s="202"/>
      <c r="Z1712" s="202"/>
      <c r="AA1712" s="202"/>
      <c r="AB1712" s="202"/>
      <c r="AC1712" s="202"/>
      <c r="AD1712" s="202"/>
      <c r="AE1712" s="202"/>
      <c r="AF1712" s="202"/>
      <c r="AG1712" s="202"/>
      <c r="AH1712" s="202"/>
      <c r="AI1712" s="202"/>
      <c r="AJ1712" s="202"/>
      <c r="AK1712" s="202"/>
      <c r="AL1712" s="202"/>
      <c r="AM1712" s="202"/>
      <c r="AN1712" s="202"/>
      <c r="AO1712" s="202"/>
      <c r="AP1712" s="202"/>
      <c r="AQ1712" s="202"/>
      <c r="AR1712" s="202"/>
      <c r="AS1712" s="202"/>
      <c r="AT1712" s="202"/>
      <c r="AU1712" s="202"/>
      <c r="AV1712" s="202"/>
      <c r="AW1712" s="202"/>
      <c r="AX1712" s="202"/>
      <c r="AY1712" s="202"/>
      <c r="AZ1712" s="202"/>
      <c r="BA1712" s="202"/>
      <c r="BB1712" s="202"/>
      <c r="BC1712" s="202"/>
    </row>
    <row r="1713" spans="18:55" ht="14.25" customHeight="1">
      <c r="R1713" s="202"/>
      <c r="S1713" s="202"/>
      <c r="T1713" s="202"/>
      <c r="U1713" s="202"/>
      <c r="V1713" s="202"/>
      <c r="W1713" s="202"/>
      <c r="X1713" s="202"/>
      <c r="Y1713" s="202"/>
      <c r="Z1713" s="202"/>
      <c r="AA1713" s="202"/>
      <c r="AB1713" s="202"/>
      <c r="AC1713" s="202"/>
      <c r="AD1713" s="202"/>
      <c r="AE1713" s="202"/>
      <c r="AF1713" s="202"/>
      <c r="AG1713" s="202"/>
      <c r="AH1713" s="202"/>
      <c r="AI1713" s="202"/>
      <c r="AJ1713" s="202"/>
      <c r="AK1713" s="202"/>
      <c r="AL1713" s="202"/>
      <c r="AM1713" s="202"/>
      <c r="AN1713" s="202"/>
      <c r="AO1713" s="202"/>
      <c r="AP1713" s="202"/>
      <c r="AQ1713" s="202"/>
      <c r="AR1713" s="202"/>
      <c r="AS1713" s="202"/>
      <c r="AT1713" s="202"/>
      <c r="AU1713" s="202"/>
      <c r="AV1713" s="202"/>
      <c r="AW1713" s="202"/>
      <c r="AX1713" s="202"/>
      <c r="AY1713" s="202"/>
      <c r="AZ1713" s="202"/>
      <c r="BA1713" s="202"/>
      <c r="BB1713" s="202"/>
      <c r="BC1713" s="202"/>
    </row>
    <row r="1714" spans="18:55" ht="14.25" customHeight="1">
      <c r="R1714" s="202"/>
      <c r="S1714" s="202"/>
      <c r="T1714" s="202"/>
      <c r="U1714" s="202"/>
      <c r="V1714" s="202"/>
      <c r="W1714" s="202"/>
      <c r="X1714" s="202"/>
      <c r="Y1714" s="202"/>
      <c r="Z1714" s="202"/>
      <c r="AA1714" s="202"/>
      <c r="AB1714" s="202"/>
      <c r="AC1714" s="202"/>
      <c r="AD1714" s="202"/>
      <c r="AE1714" s="202"/>
      <c r="AF1714" s="202"/>
      <c r="AG1714" s="202"/>
      <c r="AH1714" s="202"/>
      <c r="AI1714" s="202"/>
      <c r="AJ1714" s="202"/>
      <c r="AK1714" s="202"/>
      <c r="AL1714" s="202"/>
      <c r="AM1714" s="202"/>
      <c r="AN1714" s="202"/>
      <c r="AO1714" s="202"/>
      <c r="AP1714" s="202"/>
      <c r="AQ1714" s="202"/>
      <c r="AR1714" s="202"/>
      <c r="AS1714" s="202"/>
      <c r="AT1714" s="202"/>
      <c r="AU1714" s="202"/>
      <c r="AV1714" s="202"/>
      <c r="AW1714" s="202"/>
      <c r="AX1714" s="202"/>
      <c r="AY1714" s="202"/>
      <c r="AZ1714" s="202"/>
      <c r="BA1714" s="202"/>
      <c r="BB1714" s="202"/>
      <c r="BC1714" s="202"/>
    </row>
    <row r="1715" spans="18:55" ht="14.25" customHeight="1">
      <c r="R1715" s="202"/>
      <c r="S1715" s="202"/>
      <c r="T1715" s="202"/>
      <c r="U1715" s="202"/>
      <c r="V1715" s="202"/>
      <c r="W1715" s="202"/>
      <c r="X1715" s="202"/>
      <c r="Y1715" s="202"/>
      <c r="Z1715" s="202"/>
      <c r="AA1715" s="202"/>
      <c r="AB1715" s="202"/>
      <c r="AC1715" s="202"/>
      <c r="AD1715" s="202"/>
      <c r="AE1715" s="202"/>
      <c r="AF1715" s="202"/>
      <c r="AG1715" s="202"/>
      <c r="AH1715" s="202"/>
      <c r="AI1715" s="202"/>
      <c r="AJ1715" s="202"/>
      <c r="AK1715" s="202"/>
      <c r="AL1715" s="202"/>
      <c r="AM1715" s="202"/>
      <c r="AN1715" s="202"/>
      <c r="AO1715" s="202"/>
      <c r="AP1715" s="202"/>
      <c r="AQ1715" s="202"/>
      <c r="AR1715" s="202"/>
      <c r="AS1715" s="202"/>
      <c r="AT1715" s="202"/>
      <c r="AU1715" s="202"/>
      <c r="AV1715" s="202"/>
      <c r="AW1715" s="202"/>
      <c r="AX1715" s="202"/>
      <c r="AY1715" s="202"/>
      <c r="AZ1715" s="202"/>
      <c r="BA1715" s="202"/>
      <c r="BB1715" s="202"/>
      <c r="BC1715" s="202"/>
    </row>
    <row r="1716" spans="18:55" ht="14.25" customHeight="1">
      <c r="R1716" s="202"/>
      <c r="S1716" s="202"/>
      <c r="T1716" s="202"/>
      <c r="U1716" s="202"/>
      <c r="V1716" s="202"/>
      <c r="W1716" s="202"/>
      <c r="X1716" s="202"/>
      <c r="Y1716" s="202"/>
      <c r="Z1716" s="202"/>
      <c r="AA1716" s="202"/>
      <c r="AB1716" s="202"/>
      <c r="AC1716" s="202"/>
      <c r="AD1716" s="202"/>
      <c r="AE1716" s="202"/>
      <c r="AF1716" s="202"/>
      <c r="AG1716" s="202"/>
      <c r="AH1716" s="202"/>
      <c r="AI1716" s="202"/>
      <c r="AJ1716" s="202"/>
      <c r="AK1716" s="202"/>
      <c r="AL1716" s="202"/>
      <c r="AM1716" s="202"/>
      <c r="AN1716" s="202"/>
      <c r="AO1716" s="202"/>
      <c r="AP1716" s="202"/>
      <c r="AQ1716" s="202"/>
      <c r="AR1716" s="202"/>
      <c r="AS1716" s="202"/>
      <c r="AT1716" s="202"/>
      <c r="AU1716" s="202"/>
      <c r="AV1716" s="202"/>
      <c r="AW1716" s="202"/>
      <c r="AX1716" s="202"/>
      <c r="AY1716" s="202"/>
      <c r="AZ1716" s="202"/>
      <c r="BA1716" s="202"/>
      <c r="BB1716" s="202"/>
      <c r="BC1716" s="202"/>
    </row>
    <row r="1717" spans="18:55" ht="14.25" customHeight="1">
      <c r="R1717" s="202"/>
      <c r="S1717" s="202"/>
      <c r="T1717" s="202"/>
      <c r="U1717" s="202"/>
      <c r="V1717" s="202"/>
      <c r="W1717" s="202"/>
      <c r="X1717" s="202"/>
      <c r="Y1717" s="202"/>
      <c r="Z1717" s="202"/>
      <c r="AA1717" s="202"/>
      <c r="AB1717" s="202"/>
      <c r="AC1717" s="202"/>
      <c r="AD1717" s="202"/>
      <c r="AE1717" s="202"/>
      <c r="AF1717" s="202"/>
      <c r="AG1717" s="202"/>
      <c r="AH1717" s="202"/>
      <c r="AI1717" s="202"/>
      <c r="AJ1717" s="202"/>
      <c r="AK1717" s="202"/>
      <c r="AL1717" s="202"/>
      <c r="AM1717" s="202"/>
      <c r="AN1717" s="202"/>
      <c r="AO1717" s="202"/>
      <c r="AP1717" s="202"/>
      <c r="AQ1717" s="202"/>
      <c r="AR1717" s="202"/>
      <c r="AS1717" s="202"/>
      <c r="AT1717" s="202"/>
      <c r="AU1717" s="202"/>
      <c r="AV1717" s="202"/>
      <c r="AW1717" s="202"/>
      <c r="AX1717" s="202"/>
      <c r="AY1717" s="202"/>
      <c r="AZ1717" s="202"/>
      <c r="BA1717" s="202"/>
      <c r="BB1717" s="202"/>
      <c r="BC1717" s="202"/>
    </row>
    <row r="1718" spans="18:55" ht="14.25" customHeight="1">
      <c r="R1718" s="202"/>
      <c r="S1718" s="202"/>
      <c r="T1718" s="202"/>
      <c r="U1718" s="202"/>
      <c r="V1718" s="202"/>
      <c r="W1718" s="202"/>
      <c r="X1718" s="202"/>
      <c r="Y1718" s="202"/>
      <c r="Z1718" s="202"/>
      <c r="AA1718" s="202"/>
      <c r="AB1718" s="202"/>
      <c r="AC1718" s="202"/>
      <c r="AD1718" s="202"/>
      <c r="AE1718" s="202"/>
      <c r="AF1718" s="202"/>
      <c r="AG1718" s="202"/>
      <c r="AH1718" s="202"/>
      <c r="AI1718" s="202"/>
      <c r="AJ1718" s="202"/>
      <c r="AK1718" s="202"/>
      <c r="AL1718" s="202"/>
      <c r="AM1718" s="202"/>
      <c r="AN1718" s="202"/>
      <c r="AO1718" s="202"/>
      <c r="AP1718" s="202"/>
      <c r="AQ1718" s="202"/>
      <c r="AR1718" s="202"/>
      <c r="AS1718" s="202"/>
      <c r="AT1718" s="202"/>
      <c r="AU1718" s="202"/>
      <c r="AV1718" s="202"/>
      <c r="AW1718" s="202"/>
      <c r="AX1718" s="202"/>
      <c r="AY1718" s="202"/>
      <c r="AZ1718" s="202"/>
      <c r="BA1718" s="202"/>
      <c r="BB1718" s="202"/>
      <c r="BC1718" s="202"/>
    </row>
    <row r="1719" spans="18:55" ht="14.25" customHeight="1">
      <c r="R1719" s="202"/>
      <c r="S1719" s="202"/>
      <c r="T1719" s="202"/>
      <c r="U1719" s="202"/>
      <c r="V1719" s="202"/>
      <c r="W1719" s="202"/>
      <c r="X1719" s="202"/>
      <c r="Y1719" s="202"/>
      <c r="Z1719" s="202"/>
      <c r="AA1719" s="202"/>
      <c r="AB1719" s="202"/>
      <c r="AC1719" s="202"/>
      <c r="AD1719" s="202"/>
      <c r="AE1719" s="202"/>
      <c r="AF1719" s="202"/>
      <c r="AG1719" s="202"/>
      <c r="AH1719" s="202"/>
      <c r="AI1719" s="202"/>
      <c r="AJ1719" s="202"/>
      <c r="AK1719" s="202"/>
      <c r="AL1719" s="202"/>
      <c r="AM1719" s="202"/>
      <c r="AN1719" s="202"/>
      <c r="AO1719" s="202"/>
      <c r="AP1719" s="202"/>
      <c r="AQ1719" s="202"/>
      <c r="AR1719" s="202"/>
      <c r="AS1719" s="202"/>
      <c r="AT1719" s="202"/>
      <c r="AU1719" s="202"/>
      <c r="AV1719" s="202"/>
      <c r="AW1719" s="202"/>
      <c r="AX1719" s="202"/>
      <c r="AY1719" s="202"/>
      <c r="AZ1719" s="202"/>
      <c r="BA1719" s="202"/>
      <c r="BB1719" s="202"/>
      <c r="BC1719" s="202"/>
    </row>
    <row r="1720" spans="18:55" ht="14.25" customHeight="1">
      <c r="R1720" s="202"/>
      <c r="S1720" s="202"/>
      <c r="T1720" s="202"/>
      <c r="U1720" s="202"/>
      <c r="V1720" s="202"/>
      <c r="W1720" s="202"/>
      <c r="X1720" s="202"/>
      <c r="Y1720" s="202"/>
      <c r="Z1720" s="202"/>
      <c r="AA1720" s="202"/>
      <c r="AB1720" s="202"/>
      <c r="AC1720" s="202"/>
      <c r="AD1720" s="202"/>
      <c r="AE1720" s="202"/>
      <c r="AF1720" s="202"/>
      <c r="AG1720" s="202"/>
      <c r="AH1720" s="202"/>
      <c r="AI1720" s="202"/>
      <c r="AJ1720" s="202"/>
      <c r="AK1720" s="202"/>
      <c r="AL1720" s="202"/>
      <c r="AM1720" s="202"/>
      <c r="AN1720" s="202"/>
      <c r="AO1720" s="202"/>
      <c r="AP1720" s="202"/>
      <c r="AQ1720" s="202"/>
      <c r="AR1720" s="202"/>
      <c r="AS1720" s="202"/>
      <c r="AT1720" s="202"/>
      <c r="AU1720" s="202"/>
      <c r="AV1720" s="202"/>
      <c r="AW1720" s="202"/>
      <c r="AX1720" s="202"/>
      <c r="AY1720" s="202"/>
      <c r="AZ1720" s="202"/>
      <c r="BA1720" s="202"/>
      <c r="BB1720" s="202"/>
      <c r="BC1720" s="202"/>
    </row>
    <row r="1721" spans="18:55" ht="14.25" customHeight="1">
      <c r="R1721" s="202"/>
      <c r="S1721" s="202"/>
      <c r="T1721" s="202"/>
      <c r="U1721" s="202"/>
      <c r="V1721" s="202"/>
      <c r="W1721" s="202"/>
      <c r="X1721" s="202"/>
      <c r="Y1721" s="202"/>
      <c r="Z1721" s="202"/>
      <c r="AA1721" s="202"/>
      <c r="AB1721" s="202"/>
      <c r="AC1721" s="202"/>
      <c r="AD1721" s="202"/>
      <c r="AE1721" s="202"/>
      <c r="AF1721" s="202"/>
      <c r="AG1721" s="202"/>
      <c r="AH1721" s="202"/>
      <c r="AI1721" s="202"/>
      <c r="AJ1721" s="202"/>
      <c r="AK1721" s="202"/>
      <c r="AL1721" s="202"/>
      <c r="AM1721" s="202"/>
      <c r="AN1721" s="202"/>
      <c r="AO1721" s="202"/>
      <c r="AP1721" s="202"/>
      <c r="AQ1721" s="202"/>
      <c r="AR1721" s="202"/>
      <c r="AS1721" s="202"/>
      <c r="AT1721" s="202"/>
      <c r="AU1721" s="202"/>
      <c r="AV1721" s="202"/>
      <c r="AW1721" s="202"/>
      <c r="AX1721" s="202"/>
      <c r="AY1721" s="202"/>
      <c r="AZ1721" s="202"/>
      <c r="BA1721" s="202"/>
      <c r="BB1721" s="202"/>
      <c r="BC1721" s="202"/>
    </row>
    <row r="1722" spans="18:55" ht="14.25" customHeight="1">
      <c r="R1722" s="202"/>
      <c r="S1722" s="202"/>
      <c r="T1722" s="202"/>
      <c r="U1722" s="202"/>
      <c r="V1722" s="202"/>
      <c r="W1722" s="202"/>
      <c r="X1722" s="202"/>
      <c r="Y1722" s="202"/>
      <c r="Z1722" s="202"/>
      <c r="AA1722" s="202"/>
      <c r="AB1722" s="202"/>
      <c r="AC1722" s="202"/>
      <c r="AD1722" s="202"/>
      <c r="AE1722" s="202"/>
      <c r="AF1722" s="202"/>
      <c r="AG1722" s="202"/>
      <c r="AH1722" s="202"/>
      <c r="AI1722" s="202"/>
      <c r="AJ1722" s="202"/>
      <c r="AK1722" s="202"/>
      <c r="AL1722" s="202"/>
      <c r="AM1722" s="202"/>
      <c r="AN1722" s="202"/>
      <c r="AO1722" s="202"/>
      <c r="AP1722" s="202"/>
      <c r="AQ1722" s="202"/>
      <c r="AR1722" s="202"/>
      <c r="AS1722" s="202"/>
      <c r="AT1722" s="202"/>
      <c r="AU1722" s="202"/>
      <c r="AV1722" s="202"/>
      <c r="AW1722" s="202"/>
      <c r="AX1722" s="202"/>
      <c r="AY1722" s="202"/>
      <c r="AZ1722" s="202"/>
      <c r="BA1722" s="202"/>
      <c r="BB1722" s="202"/>
      <c r="BC1722" s="202"/>
    </row>
    <row r="1723" spans="18:55" ht="14.25" customHeight="1">
      <c r="R1723" s="202"/>
      <c r="S1723" s="202"/>
      <c r="T1723" s="202"/>
      <c r="U1723" s="202"/>
      <c r="V1723" s="202"/>
      <c r="W1723" s="202"/>
      <c r="X1723" s="202"/>
      <c r="Y1723" s="202"/>
      <c r="Z1723" s="202"/>
      <c r="AA1723" s="202"/>
      <c r="AB1723" s="202"/>
      <c r="AC1723" s="202"/>
      <c r="AD1723" s="202"/>
      <c r="AE1723" s="202"/>
      <c r="AF1723" s="202"/>
      <c r="AG1723" s="202"/>
      <c r="AH1723" s="202"/>
      <c r="AI1723" s="202"/>
      <c r="AJ1723" s="202"/>
      <c r="AK1723" s="202"/>
      <c r="AL1723" s="202"/>
      <c r="AM1723" s="202"/>
      <c r="AN1723" s="202"/>
      <c r="AO1723" s="202"/>
      <c r="AP1723" s="202"/>
      <c r="AQ1723" s="202"/>
      <c r="AR1723" s="202"/>
      <c r="AS1723" s="202"/>
      <c r="AT1723" s="202"/>
      <c r="AU1723" s="202"/>
      <c r="AV1723" s="202"/>
      <c r="AW1723" s="202"/>
      <c r="AX1723" s="202"/>
      <c r="AY1723" s="202"/>
      <c r="AZ1723" s="202"/>
      <c r="BA1723" s="202"/>
      <c r="BB1723" s="202"/>
      <c r="BC1723" s="202"/>
    </row>
    <row r="1724" spans="18:55" ht="14.25" customHeight="1">
      <c r="R1724" s="202"/>
      <c r="S1724" s="202"/>
      <c r="T1724" s="202"/>
      <c r="U1724" s="202"/>
      <c r="V1724" s="202"/>
      <c r="W1724" s="202"/>
      <c r="X1724" s="202"/>
      <c r="Y1724" s="202"/>
      <c r="Z1724" s="202"/>
      <c r="AA1724" s="202"/>
      <c r="AB1724" s="202"/>
      <c r="AC1724" s="202"/>
      <c r="AD1724" s="202"/>
      <c r="AE1724" s="202"/>
      <c r="AF1724" s="202"/>
      <c r="AG1724" s="202"/>
      <c r="AH1724" s="202"/>
      <c r="AI1724" s="202"/>
      <c r="AJ1724" s="202"/>
      <c r="AK1724" s="202"/>
      <c r="AL1724" s="202"/>
      <c r="AM1724" s="202"/>
      <c r="AN1724" s="202"/>
      <c r="AO1724" s="202"/>
      <c r="AP1724" s="202"/>
      <c r="AQ1724" s="202"/>
      <c r="AR1724" s="202"/>
      <c r="AS1724" s="202"/>
      <c r="AT1724" s="202"/>
      <c r="AU1724" s="202"/>
      <c r="AV1724" s="202"/>
      <c r="AW1724" s="202"/>
      <c r="AX1724" s="202"/>
      <c r="AY1724" s="202"/>
      <c r="AZ1724" s="202"/>
      <c r="BA1724" s="202"/>
      <c r="BB1724" s="202"/>
      <c r="BC1724" s="202"/>
    </row>
    <row r="1725" spans="18:55" ht="14.25" customHeight="1">
      <c r="R1725" s="202"/>
      <c r="S1725" s="202"/>
      <c r="T1725" s="202"/>
      <c r="U1725" s="202"/>
      <c r="V1725" s="202"/>
      <c r="W1725" s="202"/>
      <c r="X1725" s="202"/>
      <c r="Y1725" s="202"/>
      <c r="Z1725" s="202"/>
      <c r="AA1725" s="202"/>
      <c r="AB1725" s="202"/>
      <c r="AC1725" s="202"/>
      <c r="AD1725" s="202"/>
      <c r="AE1725" s="202"/>
      <c r="AF1725" s="202"/>
      <c r="AG1725" s="202"/>
      <c r="AH1725" s="202"/>
      <c r="AI1725" s="202"/>
      <c r="AJ1725" s="202"/>
      <c r="AK1725" s="202"/>
      <c r="AL1725" s="202"/>
      <c r="AM1725" s="202"/>
      <c r="AN1725" s="202"/>
      <c r="AO1725" s="202"/>
      <c r="AP1725" s="202"/>
      <c r="AQ1725" s="202"/>
      <c r="AR1725" s="202"/>
      <c r="AS1725" s="202"/>
      <c r="AT1725" s="202"/>
      <c r="AU1725" s="202"/>
      <c r="AV1725" s="202"/>
      <c r="AW1725" s="202"/>
      <c r="AX1725" s="202"/>
      <c r="AY1725" s="202"/>
      <c r="AZ1725" s="202"/>
      <c r="BA1725" s="202"/>
      <c r="BB1725" s="202"/>
      <c r="BC1725" s="202"/>
    </row>
    <row r="1726" spans="18:55" ht="14.25" customHeight="1">
      <c r="R1726" s="202"/>
      <c r="S1726" s="202"/>
      <c r="T1726" s="202"/>
      <c r="U1726" s="202"/>
      <c r="V1726" s="202"/>
      <c r="W1726" s="202"/>
      <c r="X1726" s="202"/>
      <c r="Y1726" s="202"/>
      <c r="Z1726" s="202"/>
      <c r="AA1726" s="202"/>
      <c r="AB1726" s="202"/>
      <c r="AC1726" s="202"/>
      <c r="AD1726" s="202"/>
      <c r="AE1726" s="202"/>
      <c r="AF1726" s="202"/>
      <c r="AG1726" s="202"/>
      <c r="AH1726" s="202"/>
      <c r="AI1726" s="202"/>
      <c r="AJ1726" s="202"/>
      <c r="AK1726" s="202"/>
      <c r="AL1726" s="202"/>
      <c r="AM1726" s="202"/>
      <c r="AN1726" s="202"/>
      <c r="AO1726" s="202"/>
      <c r="AP1726" s="202"/>
      <c r="AQ1726" s="202"/>
      <c r="AR1726" s="202"/>
      <c r="AS1726" s="202"/>
      <c r="AT1726" s="202"/>
      <c r="AU1726" s="202"/>
      <c r="AV1726" s="202"/>
      <c r="AW1726" s="202"/>
      <c r="AX1726" s="202"/>
      <c r="AY1726" s="202"/>
      <c r="AZ1726" s="202"/>
      <c r="BA1726" s="202"/>
      <c r="BB1726" s="202"/>
      <c r="BC1726" s="202"/>
    </row>
    <row r="1727" spans="18:55" ht="14.25" customHeight="1">
      <c r="R1727" s="202"/>
      <c r="S1727" s="202"/>
      <c r="T1727" s="202"/>
      <c r="U1727" s="202"/>
      <c r="V1727" s="202"/>
      <c r="W1727" s="202"/>
      <c r="X1727" s="202"/>
      <c r="Y1727" s="202"/>
      <c r="Z1727" s="202"/>
      <c r="AA1727" s="202"/>
      <c r="AB1727" s="202"/>
      <c r="AC1727" s="202"/>
      <c r="AD1727" s="202"/>
      <c r="AE1727" s="202"/>
      <c r="AF1727" s="202"/>
      <c r="AG1727" s="202"/>
      <c r="AH1727" s="202"/>
      <c r="AI1727" s="202"/>
      <c r="AJ1727" s="202"/>
      <c r="AK1727" s="202"/>
      <c r="AL1727" s="202"/>
      <c r="AM1727" s="202"/>
      <c r="AN1727" s="202"/>
      <c r="AO1727" s="202"/>
      <c r="AP1727" s="202"/>
      <c r="AQ1727" s="202"/>
      <c r="AR1727" s="202"/>
      <c r="AS1727" s="202"/>
      <c r="AT1727" s="202"/>
      <c r="AU1727" s="202"/>
      <c r="AV1727" s="202"/>
      <c r="AW1727" s="202"/>
      <c r="AX1727" s="202"/>
      <c r="AY1727" s="202"/>
      <c r="AZ1727" s="202"/>
      <c r="BA1727" s="202"/>
      <c r="BB1727" s="202"/>
      <c r="BC1727" s="202"/>
    </row>
    <row r="1728" spans="18:55" ht="14.25" customHeight="1">
      <c r="R1728" s="202"/>
      <c r="S1728" s="202"/>
      <c r="T1728" s="202"/>
      <c r="U1728" s="202"/>
      <c r="V1728" s="202"/>
      <c r="W1728" s="202"/>
      <c r="X1728" s="202"/>
      <c r="Y1728" s="202"/>
      <c r="Z1728" s="202"/>
      <c r="AA1728" s="202"/>
      <c r="AB1728" s="202"/>
      <c r="AC1728" s="202"/>
      <c r="AD1728" s="202"/>
      <c r="AE1728" s="202"/>
      <c r="AF1728" s="202"/>
      <c r="AG1728" s="202"/>
      <c r="AH1728" s="202"/>
      <c r="AI1728" s="202"/>
      <c r="AJ1728" s="202"/>
      <c r="AK1728" s="202"/>
      <c r="AL1728" s="202"/>
      <c r="AM1728" s="202"/>
      <c r="AN1728" s="202"/>
      <c r="AO1728" s="202"/>
      <c r="AP1728" s="202"/>
      <c r="AQ1728" s="202"/>
      <c r="AR1728" s="202"/>
      <c r="AS1728" s="202"/>
      <c r="AT1728" s="202"/>
      <c r="AU1728" s="202"/>
      <c r="AV1728" s="202"/>
      <c r="AW1728" s="202"/>
      <c r="AX1728" s="202"/>
      <c r="AY1728" s="202"/>
      <c r="AZ1728" s="202"/>
      <c r="BA1728" s="202"/>
      <c r="BB1728" s="202"/>
      <c r="BC1728" s="202"/>
    </row>
    <row r="1729" spans="18:55" ht="14.25" customHeight="1">
      <c r="R1729" s="202"/>
      <c r="S1729" s="202"/>
      <c r="T1729" s="202"/>
      <c r="U1729" s="202"/>
      <c r="V1729" s="202"/>
      <c r="W1729" s="202"/>
      <c r="X1729" s="202"/>
      <c r="Y1729" s="202"/>
      <c r="Z1729" s="202"/>
      <c r="AA1729" s="202"/>
      <c r="AB1729" s="202"/>
      <c r="AC1729" s="202"/>
      <c r="AD1729" s="202"/>
      <c r="AE1729" s="202"/>
      <c r="AF1729" s="202"/>
      <c r="AG1729" s="202"/>
      <c r="AH1729" s="202"/>
      <c r="AI1729" s="202"/>
      <c r="AJ1729" s="202"/>
      <c r="AK1729" s="202"/>
      <c r="AL1729" s="202"/>
      <c r="AM1729" s="202"/>
      <c r="AN1729" s="202"/>
      <c r="AO1729" s="202"/>
      <c r="AP1729" s="202"/>
      <c r="AQ1729" s="202"/>
      <c r="AR1729" s="202"/>
      <c r="AS1729" s="202"/>
      <c r="AT1729" s="202"/>
      <c r="AU1729" s="202"/>
      <c r="AV1729" s="202"/>
      <c r="AW1729" s="202"/>
      <c r="AX1729" s="202"/>
      <c r="AY1729" s="202"/>
      <c r="AZ1729" s="202"/>
      <c r="BA1729" s="202"/>
      <c r="BB1729" s="202"/>
      <c r="BC1729" s="202"/>
    </row>
    <row r="1730" spans="18:55" ht="14.25" customHeight="1">
      <c r="R1730" s="202"/>
      <c r="S1730" s="202"/>
      <c r="T1730" s="202"/>
      <c r="U1730" s="202"/>
      <c r="V1730" s="202"/>
      <c r="W1730" s="202"/>
      <c r="X1730" s="202"/>
      <c r="Y1730" s="202"/>
      <c r="Z1730" s="202"/>
      <c r="AA1730" s="202"/>
      <c r="AB1730" s="202"/>
      <c r="AC1730" s="202"/>
      <c r="AD1730" s="202"/>
      <c r="AE1730" s="202"/>
      <c r="AF1730" s="202"/>
      <c r="AG1730" s="202"/>
      <c r="AH1730" s="202"/>
      <c r="AI1730" s="202"/>
      <c r="AJ1730" s="202"/>
      <c r="AK1730" s="202"/>
      <c r="AL1730" s="202"/>
      <c r="AM1730" s="202"/>
      <c r="AN1730" s="202"/>
      <c r="AO1730" s="202"/>
      <c r="AP1730" s="202"/>
      <c r="AQ1730" s="202"/>
      <c r="AR1730" s="202"/>
      <c r="AS1730" s="202"/>
      <c r="AT1730" s="202"/>
      <c r="AU1730" s="202"/>
      <c r="AV1730" s="202"/>
      <c r="AW1730" s="202"/>
      <c r="AX1730" s="202"/>
      <c r="AY1730" s="202"/>
      <c r="AZ1730" s="202"/>
      <c r="BA1730" s="202"/>
      <c r="BB1730" s="202"/>
      <c r="BC1730" s="202"/>
    </row>
    <row r="1731" spans="18:55" ht="14.25" customHeight="1">
      <c r="R1731" s="202"/>
      <c r="S1731" s="202"/>
      <c r="T1731" s="202"/>
      <c r="U1731" s="202"/>
      <c r="V1731" s="202"/>
      <c r="W1731" s="202"/>
      <c r="X1731" s="202"/>
      <c r="Y1731" s="202"/>
      <c r="Z1731" s="202"/>
      <c r="AA1731" s="202"/>
      <c r="AB1731" s="202"/>
      <c r="AC1731" s="202"/>
      <c r="AD1731" s="202"/>
      <c r="AE1731" s="202"/>
      <c r="AF1731" s="202"/>
      <c r="AG1731" s="202"/>
      <c r="AH1731" s="202"/>
      <c r="AI1731" s="202"/>
      <c r="AJ1731" s="202"/>
      <c r="AK1731" s="202"/>
      <c r="AL1731" s="202"/>
      <c r="AM1731" s="202"/>
      <c r="AN1731" s="202"/>
      <c r="AO1731" s="202"/>
      <c r="AP1731" s="202"/>
      <c r="AQ1731" s="202"/>
      <c r="AR1731" s="202"/>
      <c r="AS1731" s="202"/>
      <c r="AT1731" s="202"/>
      <c r="AU1731" s="202"/>
      <c r="AV1731" s="202"/>
      <c r="AW1731" s="202"/>
      <c r="AX1731" s="202"/>
      <c r="AY1731" s="202"/>
      <c r="AZ1731" s="202"/>
      <c r="BA1731" s="202"/>
      <c r="BB1731" s="202"/>
      <c r="BC1731" s="202"/>
    </row>
    <row r="1732" spans="18:55" ht="14.25" customHeight="1">
      <c r="R1732" s="202"/>
      <c r="S1732" s="202"/>
      <c r="T1732" s="202"/>
      <c r="U1732" s="202"/>
      <c r="V1732" s="202"/>
      <c r="W1732" s="202"/>
      <c r="X1732" s="202"/>
      <c r="Y1732" s="202"/>
      <c r="Z1732" s="202"/>
      <c r="AA1732" s="202"/>
      <c r="AB1732" s="202"/>
      <c r="AC1732" s="202"/>
      <c r="AD1732" s="202"/>
      <c r="AE1732" s="202"/>
      <c r="AF1732" s="202"/>
      <c r="AG1732" s="202"/>
      <c r="AH1732" s="202"/>
      <c r="AI1732" s="202"/>
      <c r="AJ1732" s="202"/>
      <c r="AK1732" s="202"/>
      <c r="AL1732" s="202"/>
      <c r="AM1732" s="202"/>
      <c r="AN1732" s="202"/>
      <c r="AO1732" s="202"/>
      <c r="AP1732" s="202"/>
      <c r="AQ1732" s="202"/>
      <c r="AR1732" s="202"/>
      <c r="AS1732" s="202"/>
      <c r="AT1732" s="202"/>
      <c r="AU1732" s="202"/>
      <c r="AV1732" s="202"/>
      <c r="AW1732" s="202"/>
      <c r="AX1732" s="202"/>
      <c r="AY1732" s="202"/>
      <c r="AZ1732" s="202"/>
      <c r="BA1732" s="202"/>
      <c r="BB1732" s="202"/>
      <c r="BC1732" s="202"/>
    </row>
    <row r="1733" spans="18:55" ht="14.25" customHeight="1">
      <c r="R1733" s="202"/>
      <c r="S1733" s="202"/>
      <c r="T1733" s="202"/>
      <c r="U1733" s="202"/>
      <c r="V1733" s="202"/>
      <c r="W1733" s="202"/>
      <c r="X1733" s="202"/>
      <c r="Y1733" s="202"/>
      <c r="Z1733" s="202"/>
      <c r="AA1733" s="202"/>
      <c r="AB1733" s="202"/>
      <c r="AC1733" s="202"/>
      <c r="AD1733" s="202"/>
      <c r="AE1733" s="202"/>
      <c r="AF1733" s="202"/>
      <c r="AG1733" s="202"/>
      <c r="AH1733" s="202"/>
      <c r="AI1733" s="202"/>
      <c r="AJ1733" s="202"/>
      <c r="AK1733" s="202"/>
      <c r="AL1733" s="202"/>
      <c r="AM1733" s="202"/>
      <c r="AN1733" s="202"/>
      <c r="AO1733" s="202"/>
      <c r="AP1733" s="202"/>
      <c r="AQ1733" s="202"/>
      <c r="AR1733" s="202"/>
      <c r="AS1733" s="202"/>
      <c r="AT1733" s="202"/>
      <c r="AU1733" s="202"/>
      <c r="AV1733" s="202"/>
      <c r="AW1733" s="202"/>
      <c r="AX1733" s="202"/>
      <c r="AY1733" s="202"/>
      <c r="AZ1733" s="202"/>
      <c r="BA1733" s="202"/>
      <c r="BB1733" s="202"/>
      <c r="BC1733" s="202"/>
    </row>
    <row r="1734" spans="18:55" ht="14.25" customHeight="1">
      <c r="R1734" s="202"/>
      <c r="S1734" s="202"/>
      <c r="T1734" s="202"/>
      <c r="U1734" s="202"/>
      <c r="V1734" s="202"/>
      <c r="W1734" s="202"/>
      <c r="X1734" s="202"/>
      <c r="Y1734" s="202"/>
      <c r="Z1734" s="202"/>
      <c r="AA1734" s="202"/>
      <c r="AB1734" s="202"/>
      <c r="AC1734" s="202"/>
      <c r="AD1734" s="202"/>
      <c r="AE1734" s="202"/>
      <c r="AF1734" s="202"/>
      <c r="AG1734" s="202"/>
      <c r="AH1734" s="202"/>
      <c r="AI1734" s="202"/>
      <c r="AJ1734" s="202"/>
      <c r="AK1734" s="202"/>
      <c r="AL1734" s="202"/>
      <c r="AM1734" s="202"/>
      <c r="AN1734" s="202"/>
      <c r="AO1734" s="202"/>
      <c r="AP1734" s="202"/>
      <c r="AQ1734" s="202"/>
      <c r="AR1734" s="202"/>
      <c r="AS1734" s="202"/>
      <c r="AT1734" s="202"/>
      <c r="AU1734" s="202"/>
      <c r="AV1734" s="202"/>
      <c r="AW1734" s="202"/>
      <c r="AX1734" s="202"/>
      <c r="AY1734" s="202"/>
      <c r="AZ1734" s="202"/>
      <c r="BA1734" s="202"/>
      <c r="BB1734" s="202"/>
      <c r="BC1734" s="202"/>
    </row>
    <row r="1735" spans="18:55" ht="14.25" customHeight="1">
      <c r="R1735" s="202"/>
      <c r="S1735" s="202"/>
      <c r="T1735" s="202"/>
      <c r="U1735" s="202"/>
      <c r="V1735" s="202"/>
      <c r="W1735" s="202"/>
      <c r="X1735" s="202"/>
      <c r="Y1735" s="202"/>
      <c r="Z1735" s="202"/>
      <c r="AA1735" s="202"/>
      <c r="AB1735" s="202"/>
      <c r="AC1735" s="202"/>
      <c r="AD1735" s="202"/>
      <c r="AE1735" s="202"/>
      <c r="AF1735" s="202"/>
      <c r="AG1735" s="202"/>
      <c r="AH1735" s="202"/>
      <c r="AI1735" s="202"/>
      <c r="AJ1735" s="202"/>
      <c r="AK1735" s="202"/>
      <c r="AL1735" s="202"/>
      <c r="AM1735" s="202"/>
      <c r="AN1735" s="202"/>
      <c r="AO1735" s="202"/>
      <c r="AP1735" s="202"/>
      <c r="AQ1735" s="202"/>
      <c r="AR1735" s="202"/>
      <c r="AS1735" s="202"/>
      <c r="AT1735" s="202"/>
      <c r="AU1735" s="202"/>
      <c r="AV1735" s="202"/>
      <c r="AW1735" s="202"/>
      <c r="AX1735" s="202"/>
      <c r="AY1735" s="202"/>
      <c r="AZ1735" s="202"/>
      <c r="BA1735" s="202"/>
      <c r="BB1735" s="202"/>
      <c r="BC1735" s="202"/>
    </row>
    <row r="1736" spans="18:55" ht="14.25" customHeight="1">
      <c r="R1736" s="202"/>
      <c r="S1736" s="202"/>
      <c r="T1736" s="202"/>
      <c r="U1736" s="202"/>
      <c r="V1736" s="202"/>
      <c r="W1736" s="202"/>
      <c r="X1736" s="202"/>
      <c r="Y1736" s="202"/>
      <c r="Z1736" s="202"/>
      <c r="AA1736" s="202"/>
      <c r="AB1736" s="202"/>
      <c r="AC1736" s="202"/>
      <c r="AD1736" s="202"/>
      <c r="AE1736" s="202"/>
      <c r="AF1736" s="202"/>
      <c r="AG1736" s="202"/>
      <c r="AH1736" s="202"/>
      <c r="AI1736" s="202"/>
      <c r="AJ1736" s="202"/>
      <c r="AK1736" s="202"/>
      <c r="AL1736" s="202"/>
      <c r="AM1736" s="202"/>
      <c r="AN1736" s="202"/>
      <c r="AO1736" s="202"/>
      <c r="AP1736" s="202"/>
      <c r="AQ1736" s="202"/>
      <c r="AR1736" s="202"/>
      <c r="AS1736" s="202"/>
      <c r="AT1736" s="202"/>
      <c r="AU1736" s="202"/>
      <c r="AV1736" s="202"/>
      <c r="AW1736" s="202"/>
      <c r="AX1736" s="202"/>
      <c r="AY1736" s="202"/>
      <c r="AZ1736" s="202"/>
      <c r="BA1736" s="202"/>
      <c r="BB1736" s="202"/>
      <c r="BC1736" s="202"/>
    </row>
    <row r="1737" spans="18:55" ht="14.25" customHeight="1">
      <c r="R1737" s="202"/>
      <c r="S1737" s="202"/>
      <c r="T1737" s="202"/>
      <c r="U1737" s="202"/>
      <c r="V1737" s="202"/>
      <c r="W1737" s="202"/>
      <c r="X1737" s="202"/>
      <c r="Y1737" s="202"/>
      <c r="Z1737" s="202"/>
      <c r="AA1737" s="202"/>
      <c r="AB1737" s="202"/>
      <c r="AC1737" s="202"/>
      <c r="AD1737" s="202"/>
      <c r="AE1737" s="202"/>
      <c r="AF1737" s="202"/>
      <c r="AG1737" s="202"/>
      <c r="AH1737" s="202"/>
      <c r="AI1737" s="202"/>
      <c r="AJ1737" s="202"/>
      <c r="AK1737" s="202"/>
      <c r="AL1737" s="202"/>
      <c r="AM1737" s="202"/>
      <c r="AN1737" s="202"/>
      <c r="AO1737" s="202"/>
      <c r="AP1737" s="202"/>
      <c r="AQ1737" s="202"/>
      <c r="AR1737" s="202"/>
      <c r="AS1737" s="202"/>
      <c r="AT1737" s="202"/>
      <c r="AU1737" s="202"/>
      <c r="AV1737" s="202"/>
      <c r="AW1737" s="202"/>
      <c r="AX1737" s="202"/>
      <c r="AY1737" s="202"/>
      <c r="AZ1737" s="202"/>
      <c r="BA1737" s="202"/>
      <c r="BB1737" s="202"/>
      <c r="BC1737" s="202"/>
    </row>
    <row r="1738" spans="18:55" ht="14.25" customHeight="1">
      <c r="R1738" s="202"/>
      <c r="S1738" s="202"/>
      <c r="T1738" s="202"/>
      <c r="U1738" s="202"/>
      <c r="V1738" s="202"/>
      <c r="W1738" s="202"/>
      <c r="X1738" s="202"/>
      <c r="Y1738" s="202"/>
      <c r="Z1738" s="202"/>
      <c r="AA1738" s="202"/>
      <c r="AB1738" s="202"/>
      <c r="AC1738" s="202"/>
      <c r="AD1738" s="202"/>
      <c r="AE1738" s="202"/>
      <c r="AF1738" s="202"/>
      <c r="AG1738" s="202"/>
      <c r="AH1738" s="202"/>
      <c r="AI1738" s="202"/>
      <c r="AJ1738" s="202"/>
      <c r="AK1738" s="202"/>
      <c r="AL1738" s="202"/>
      <c r="AM1738" s="202"/>
      <c r="AN1738" s="202"/>
      <c r="AO1738" s="202"/>
      <c r="AP1738" s="202"/>
      <c r="AQ1738" s="202"/>
      <c r="AR1738" s="202"/>
      <c r="AS1738" s="202"/>
      <c r="AT1738" s="202"/>
      <c r="AU1738" s="202"/>
      <c r="AV1738" s="202"/>
      <c r="AW1738" s="202"/>
      <c r="AX1738" s="202"/>
      <c r="AY1738" s="202"/>
      <c r="AZ1738" s="202"/>
      <c r="BA1738" s="202"/>
      <c r="BB1738" s="202"/>
      <c r="BC1738" s="202"/>
    </row>
    <row r="1739" spans="18:55" ht="14.25" customHeight="1">
      <c r="R1739" s="202"/>
      <c r="S1739" s="202"/>
      <c r="T1739" s="202"/>
      <c r="U1739" s="202"/>
      <c r="V1739" s="202"/>
      <c r="W1739" s="202"/>
      <c r="X1739" s="202"/>
      <c r="Y1739" s="202"/>
      <c r="Z1739" s="202"/>
      <c r="AA1739" s="202"/>
      <c r="AB1739" s="202"/>
      <c r="AC1739" s="202"/>
      <c r="AD1739" s="202"/>
      <c r="AE1739" s="202"/>
      <c r="AF1739" s="202"/>
      <c r="AG1739" s="202"/>
      <c r="AH1739" s="202"/>
      <c r="AI1739" s="202"/>
      <c r="AJ1739" s="202"/>
      <c r="AK1739" s="202"/>
      <c r="AL1739" s="202"/>
      <c r="AM1739" s="202"/>
      <c r="AN1739" s="202"/>
      <c r="AO1739" s="202"/>
      <c r="AP1739" s="202"/>
      <c r="AQ1739" s="202"/>
      <c r="AR1739" s="202"/>
      <c r="AS1739" s="202"/>
      <c r="AT1739" s="202"/>
      <c r="AU1739" s="202"/>
      <c r="AV1739" s="202"/>
      <c r="AW1739" s="202"/>
      <c r="AX1739" s="202"/>
      <c r="AY1739" s="202"/>
      <c r="AZ1739" s="202"/>
      <c r="BA1739" s="202"/>
      <c r="BB1739" s="202"/>
      <c r="BC1739" s="202"/>
    </row>
    <row r="1740" spans="18:55" ht="14.25" customHeight="1">
      <c r="R1740" s="202"/>
      <c r="S1740" s="202"/>
      <c r="T1740" s="202"/>
      <c r="U1740" s="202"/>
      <c r="V1740" s="202"/>
      <c r="W1740" s="202"/>
      <c r="X1740" s="202"/>
      <c r="Y1740" s="202"/>
      <c r="Z1740" s="202"/>
      <c r="AA1740" s="202"/>
      <c r="AB1740" s="202"/>
      <c r="AC1740" s="202"/>
      <c r="AD1740" s="202"/>
      <c r="AE1740" s="202"/>
      <c r="AF1740" s="202"/>
      <c r="AG1740" s="202"/>
      <c r="AH1740" s="202"/>
      <c r="AI1740" s="202"/>
      <c r="AJ1740" s="202"/>
      <c r="AK1740" s="202"/>
      <c r="AL1740" s="202"/>
      <c r="AM1740" s="202"/>
      <c r="AN1740" s="202"/>
      <c r="AO1740" s="202"/>
      <c r="AP1740" s="202"/>
      <c r="AQ1740" s="202"/>
      <c r="AR1740" s="202"/>
      <c r="AS1740" s="202"/>
      <c r="AT1740" s="202"/>
      <c r="AU1740" s="202"/>
      <c r="AV1740" s="202"/>
      <c r="AW1740" s="202"/>
      <c r="AX1740" s="202"/>
      <c r="AY1740" s="202"/>
      <c r="AZ1740" s="202"/>
      <c r="BA1740" s="202"/>
      <c r="BB1740" s="202"/>
      <c r="BC1740" s="202"/>
    </row>
    <row r="1741" spans="18:55" ht="14.25" customHeight="1">
      <c r="R1741" s="202"/>
      <c r="S1741" s="202"/>
      <c r="T1741" s="202"/>
      <c r="U1741" s="202"/>
      <c r="V1741" s="202"/>
      <c r="W1741" s="202"/>
      <c r="X1741" s="202"/>
      <c r="Y1741" s="202"/>
      <c r="Z1741" s="202"/>
      <c r="AA1741" s="202"/>
      <c r="AB1741" s="202"/>
      <c r="AC1741" s="202"/>
      <c r="AD1741" s="202"/>
      <c r="AE1741" s="202"/>
      <c r="AF1741" s="202"/>
      <c r="AG1741" s="202"/>
      <c r="AH1741" s="202"/>
      <c r="AI1741" s="202"/>
      <c r="AJ1741" s="202"/>
      <c r="AK1741" s="202"/>
      <c r="AL1741" s="202"/>
      <c r="AM1741" s="202"/>
      <c r="AN1741" s="202"/>
      <c r="AO1741" s="202"/>
      <c r="AP1741" s="202"/>
      <c r="AQ1741" s="202"/>
      <c r="AR1741" s="202"/>
      <c r="AS1741" s="202"/>
      <c r="AT1741" s="202"/>
      <c r="AU1741" s="202"/>
      <c r="AV1741" s="202"/>
      <c r="AW1741" s="202"/>
      <c r="AX1741" s="202"/>
      <c r="AY1741" s="202"/>
      <c r="AZ1741" s="202"/>
      <c r="BA1741" s="202"/>
      <c r="BB1741" s="202"/>
      <c r="BC1741" s="202"/>
    </row>
    <row r="1742" spans="18:55" ht="14.25" customHeight="1">
      <c r="R1742" s="202"/>
      <c r="S1742" s="202"/>
      <c r="T1742" s="202"/>
      <c r="U1742" s="202"/>
      <c r="V1742" s="202"/>
      <c r="W1742" s="202"/>
      <c r="X1742" s="202"/>
      <c r="Y1742" s="202"/>
      <c r="Z1742" s="202"/>
      <c r="AA1742" s="202"/>
      <c r="AB1742" s="202"/>
      <c r="AC1742" s="202"/>
      <c r="AD1742" s="202"/>
      <c r="AE1742" s="202"/>
      <c r="AF1742" s="202"/>
      <c r="AG1742" s="202"/>
      <c r="AH1742" s="202"/>
      <c r="AI1742" s="202"/>
      <c r="AJ1742" s="202"/>
      <c r="AK1742" s="202"/>
      <c r="AL1742" s="202"/>
      <c r="AM1742" s="202"/>
      <c r="AN1742" s="202"/>
      <c r="AO1742" s="202"/>
      <c r="AP1742" s="202"/>
      <c r="AQ1742" s="202"/>
      <c r="AR1742" s="202"/>
      <c r="AS1742" s="202"/>
      <c r="AT1742" s="202"/>
      <c r="AU1742" s="202"/>
      <c r="AV1742" s="202"/>
      <c r="AW1742" s="202"/>
      <c r="AX1742" s="202"/>
      <c r="AY1742" s="202"/>
      <c r="AZ1742" s="202"/>
      <c r="BA1742" s="202"/>
      <c r="BB1742" s="202"/>
      <c r="BC1742" s="202"/>
    </row>
    <row r="1743" spans="18:55" ht="14.25" customHeight="1">
      <c r="R1743" s="202"/>
      <c r="S1743" s="202"/>
      <c r="T1743" s="202"/>
      <c r="U1743" s="202"/>
      <c r="V1743" s="202"/>
      <c r="W1743" s="202"/>
      <c r="X1743" s="202"/>
      <c r="Y1743" s="202"/>
      <c r="Z1743" s="202"/>
      <c r="AA1743" s="202"/>
      <c r="AB1743" s="202"/>
      <c r="AC1743" s="202"/>
      <c r="AD1743" s="202"/>
      <c r="AE1743" s="202"/>
      <c r="AF1743" s="202"/>
      <c r="AG1743" s="202"/>
      <c r="AH1743" s="202"/>
      <c r="AI1743" s="202"/>
      <c r="AJ1743" s="202"/>
      <c r="AK1743" s="202"/>
      <c r="AL1743" s="202"/>
      <c r="AM1743" s="202"/>
      <c r="AN1743" s="202"/>
      <c r="AO1743" s="202"/>
      <c r="AP1743" s="202"/>
      <c r="AQ1743" s="202"/>
      <c r="AR1743" s="202"/>
      <c r="AS1743" s="202"/>
      <c r="AT1743" s="202"/>
      <c r="AU1743" s="202"/>
      <c r="AV1743" s="202"/>
      <c r="AW1743" s="202"/>
      <c r="AX1743" s="202"/>
      <c r="AY1743" s="202"/>
      <c r="AZ1743" s="202"/>
      <c r="BA1743" s="202"/>
      <c r="BB1743" s="202"/>
      <c r="BC1743" s="202"/>
    </row>
    <row r="1744" spans="18:55" ht="14.25" customHeight="1">
      <c r="R1744" s="202"/>
      <c r="S1744" s="202"/>
      <c r="T1744" s="202"/>
      <c r="U1744" s="202"/>
      <c r="V1744" s="202"/>
      <c r="W1744" s="202"/>
      <c r="X1744" s="202"/>
      <c r="Y1744" s="202"/>
      <c r="Z1744" s="202"/>
      <c r="AA1744" s="202"/>
      <c r="AB1744" s="202"/>
      <c r="AC1744" s="202"/>
      <c r="AD1744" s="202"/>
      <c r="AE1744" s="202"/>
      <c r="AF1744" s="202"/>
      <c r="AG1744" s="202"/>
      <c r="AH1744" s="202"/>
      <c r="AI1744" s="202"/>
      <c r="AJ1744" s="202"/>
      <c r="AK1744" s="202"/>
      <c r="AL1744" s="202"/>
      <c r="AM1744" s="202"/>
      <c r="AN1744" s="202"/>
      <c r="AO1744" s="202"/>
      <c r="AP1744" s="202"/>
      <c r="AQ1744" s="202"/>
      <c r="AR1744" s="202"/>
      <c r="AS1744" s="202"/>
      <c r="AT1744" s="202"/>
      <c r="AU1744" s="202"/>
      <c r="AV1744" s="202"/>
      <c r="AW1744" s="202"/>
      <c r="AX1744" s="202"/>
      <c r="AY1744" s="202"/>
      <c r="AZ1744" s="202"/>
      <c r="BA1744" s="202"/>
      <c r="BB1744" s="202"/>
      <c r="BC1744" s="202"/>
    </row>
    <row r="1745" spans="18:55" ht="14.25" customHeight="1">
      <c r="R1745" s="202"/>
      <c r="S1745" s="202"/>
      <c r="T1745" s="202"/>
      <c r="U1745" s="202"/>
      <c r="V1745" s="202"/>
      <c r="W1745" s="202"/>
      <c r="X1745" s="202"/>
      <c r="Y1745" s="202"/>
      <c r="Z1745" s="202"/>
      <c r="AA1745" s="202"/>
      <c r="AB1745" s="202"/>
      <c r="AC1745" s="202"/>
      <c r="AD1745" s="202"/>
      <c r="AE1745" s="202"/>
      <c r="AF1745" s="202"/>
      <c r="AG1745" s="202"/>
      <c r="AH1745" s="202"/>
      <c r="AI1745" s="202"/>
      <c r="AJ1745" s="202"/>
      <c r="AK1745" s="202"/>
      <c r="AL1745" s="202"/>
      <c r="AM1745" s="202"/>
      <c r="AN1745" s="202"/>
      <c r="AO1745" s="202"/>
      <c r="AP1745" s="202"/>
      <c r="AQ1745" s="202"/>
      <c r="AR1745" s="202"/>
      <c r="AS1745" s="202"/>
      <c r="AT1745" s="202"/>
      <c r="AU1745" s="202"/>
      <c r="AV1745" s="202"/>
      <c r="AW1745" s="202"/>
      <c r="AX1745" s="202"/>
      <c r="AY1745" s="202"/>
      <c r="AZ1745" s="202"/>
      <c r="BA1745" s="202"/>
      <c r="BB1745" s="202"/>
      <c r="BC1745" s="202"/>
    </row>
    <row r="1746" spans="18:55" ht="14.25" customHeight="1">
      <c r="R1746" s="202"/>
      <c r="S1746" s="202"/>
      <c r="T1746" s="202"/>
      <c r="U1746" s="202"/>
      <c r="V1746" s="202"/>
      <c r="W1746" s="202"/>
      <c r="X1746" s="202"/>
      <c r="Y1746" s="202"/>
      <c r="Z1746" s="202"/>
      <c r="AA1746" s="202"/>
      <c r="AB1746" s="202"/>
      <c r="AC1746" s="202"/>
      <c r="AD1746" s="202"/>
      <c r="AE1746" s="202"/>
      <c r="AF1746" s="202"/>
      <c r="AG1746" s="202"/>
      <c r="AH1746" s="202"/>
      <c r="AI1746" s="202"/>
      <c r="AJ1746" s="202"/>
      <c r="AK1746" s="202"/>
      <c r="AL1746" s="202"/>
      <c r="AM1746" s="202"/>
      <c r="AN1746" s="202"/>
      <c r="AO1746" s="202"/>
      <c r="AP1746" s="202"/>
      <c r="AQ1746" s="202"/>
      <c r="AR1746" s="202"/>
      <c r="AS1746" s="202"/>
      <c r="AT1746" s="202"/>
      <c r="AU1746" s="202"/>
      <c r="AV1746" s="202"/>
      <c r="AW1746" s="202"/>
      <c r="AX1746" s="202"/>
      <c r="AY1746" s="202"/>
      <c r="AZ1746" s="202"/>
      <c r="BA1746" s="202"/>
      <c r="BB1746" s="202"/>
      <c r="BC1746" s="202"/>
    </row>
    <row r="1747" spans="18:55" ht="14.25" customHeight="1">
      <c r="R1747" s="202"/>
      <c r="S1747" s="202"/>
      <c r="T1747" s="202"/>
      <c r="U1747" s="202"/>
      <c r="V1747" s="202"/>
      <c r="W1747" s="202"/>
      <c r="X1747" s="202"/>
      <c r="Y1747" s="202"/>
      <c r="Z1747" s="202"/>
      <c r="AA1747" s="202"/>
      <c r="AB1747" s="202"/>
      <c r="AC1747" s="202"/>
      <c r="AD1747" s="202"/>
      <c r="AE1747" s="202"/>
      <c r="AF1747" s="202"/>
      <c r="AG1747" s="202"/>
      <c r="AH1747" s="202"/>
      <c r="AI1747" s="202"/>
      <c r="AJ1747" s="202"/>
      <c r="AK1747" s="202"/>
      <c r="AL1747" s="202"/>
      <c r="AM1747" s="202"/>
      <c r="AN1747" s="202"/>
      <c r="AO1747" s="202"/>
      <c r="AP1747" s="202"/>
      <c r="AQ1747" s="202"/>
      <c r="AR1747" s="202"/>
      <c r="AS1747" s="202"/>
      <c r="AT1747" s="202"/>
      <c r="AU1747" s="202"/>
      <c r="AV1747" s="202"/>
      <c r="AW1747" s="202"/>
      <c r="AX1747" s="202"/>
      <c r="AY1747" s="202"/>
      <c r="AZ1747" s="202"/>
      <c r="BA1747" s="202"/>
      <c r="BB1747" s="202"/>
      <c r="BC1747" s="202"/>
    </row>
    <row r="1748" spans="18:55" ht="14.25" customHeight="1">
      <c r="R1748" s="202"/>
      <c r="S1748" s="202"/>
      <c r="T1748" s="202"/>
      <c r="U1748" s="202"/>
      <c r="V1748" s="202"/>
      <c r="W1748" s="202"/>
      <c r="X1748" s="202"/>
      <c r="Y1748" s="202"/>
      <c r="Z1748" s="202"/>
      <c r="AA1748" s="202"/>
      <c r="AB1748" s="202"/>
      <c r="AC1748" s="202"/>
      <c r="AD1748" s="202"/>
      <c r="AE1748" s="202"/>
      <c r="AF1748" s="202"/>
      <c r="AG1748" s="202"/>
      <c r="AH1748" s="202"/>
      <c r="AI1748" s="202"/>
      <c r="AJ1748" s="202"/>
      <c r="AK1748" s="202"/>
      <c r="AL1748" s="202"/>
      <c r="AM1748" s="202"/>
      <c r="AN1748" s="202"/>
      <c r="AO1748" s="202"/>
      <c r="AP1748" s="202"/>
      <c r="AQ1748" s="202"/>
      <c r="AR1748" s="202"/>
      <c r="AS1748" s="202"/>
      <c r="AT1748" s="202"/>
      <c r="AU1748" s="202"/>
      <c r="AV1748" s="202"/>
      <c r="AW1748" s="202"/>
      <c r="AX1748" s="202"/>
      <c r="AY1748" s="202"/>
      <c r="AZ1748" s="202"/>
      <c r="BA1748" s="202"/>
      <c r="BB1748" s="202"/>
      <c r="BC1748" s="202"/>
    </row>
    <row r="1749" spans="18:55" ht="14.25" customHeight="1">
      <c r="R1749" s="202"/>
      <c r="S1749" s="202"/>
      <c r="T1749" s="202"/>
      <c r="U1749" s="202"/>
      <c r="V1749" s="202"/>
      <c r="W1749" s="202"/>
      <c r="X1749" s="202"/>
      <c r="Y1749" s="202"/>
      <c r="Z1749" s="202"/>
      <c r="AA1749" s="202"/>
      <c r="AB1749" s="202"/>
      <c r="AC1749" s="202"/>
      <c r="AD1749" s="202"/>
      <c r="AE1749" s="202"/>
      <c r="AF1749" s="202"/>
      <c r="AG1749" s="202"/>
      <c r="AH1749" s="202"/>
      <c r="AI1749" s="202"/>
      <c r="AJ1749" s="202"/>
      <c r="AK1749" s="202"/>
      <c r="AL1749" s="202"/>
      <c r="AM1749" s="202"/>
      <c r="AN1749" s="202"/>
      <c r="AO1749" s="202"/>
      <c r="AP1749" s="202"/>
      <c r="AQ1749" s="202"/>
      <c r="AR1749" s="202"/>
      <c r="AS1749" s="202"/>
      <c r="AT1749" s="202"/>
      <c r="AU1749" s="202"/>
      <c r="AV1749" s="202"/>
      <c r="AW1749" s="202"/>
      <c r="AX1749" s="202"/>
      <c r="AY1749" s="202"/>
      <c r="AZ1749" s="202"/>
      <c r="BA1749" s="202"/>
      <c r="BB1749" s="202"/>
      <c r="BC1749" s="202"/>
    </row>
    <row r="1750" spans="18:55" ht="14.25" customHeight="1">
      <c r="R1750" s="202"/>
      <c r="S1750" s="202"/>
      <c r="T1750" s="202"/>
      <c r="U1750" s="202"/>
      <c r="V1750" s="202"/>
      <c r="W1750" s="202"/>
      <c r="X1750" s="202"/>
      <c r="Y1750" s="202"/>
      <c r="Z1750" s="202"/>
      <c r="AA1750" s="202"/>
      <c r="AB1750" s="202"/>
      <c r="AC1750" s="202"/>
      <c r="AD1750" s="202"/>
      <c r="AE1750" s="202"/>
      <c r="AF1750" s="202"/>
      <c r="AG1750" s="202"/>
      <c r="AH1750" s="202"/>
      <c r="AI1750" s="202"/>
      <c r="AJ1750" s="202"/>
      <c r="AK1750" s="202"/>
      <c r="AL1750" s="202"/>
      <c r="AM1750" s="202"/>
      <c r="AN1750" s="202"/>
      <c r="AO1750" s="202"/>
      <c r="AP1750" s="202"/>
      <c r="AQ1750" s="202"/>
      <c r="AR1750" s="202"/>
      <c r="AS1750" s="202"/>
      <c r="AT1750" s="202"/>
      <c r="AU1750" s="202"/>
      <c r="AV1750" s="202"/>
      <c r="AW1750" s="202"/>
      <c r="AX1750" s="202"/>
      <c r="AY1750" s="202"/>
      <c r="AZ1750" s="202"/>
      <c r="BA1750" s="202"/>
      <c r="BB1750" s="202"/>
      <c r="BC1750" s="202"/>
    </row>
    <row r="1751" spans="18:55" ht="14.25" customHeight="1">
      <c r="R1751" s="202"/>
      <c r="S1751" s="202"/>
      <c r="T1751" s="202"/>
      <c r="U1751" s="202"/>
      <c r="V1751" s="202"/>
      <c r="W1751" s="202"/>
      <c r="X1751" s="202"/>
      <c r="Y1751" s="202"/>
      <c r="Z1751" s="202"/>
      <c r="AA1751" s="202"/>
      <c r="AB1751" s="202"/>
      <c r="AC1751" s="202"/>
      <c r="AD1751" s="202"/>
      <c r="AE1751" s="202"/>
      <c r="AF1751" s="202"/>
      <c r="AG1751" s="202"/>
      <c r="AH1751" s="202"/>
      <c r="AI1751" s="202"/>
      <c r="AJ1751" s="202"/>
      <c r="AK1751" s="202"/>
      <c r="AL1751" s="202"/>
      <c r="AM1751" s="202"/>
      <c r="AN1751" s="202"/>
      <c r="AO1751" s="202"/>
      <c r="AP1751" s="202"/>
      <c r="AQ1751" s="202"/>
      <c r="AR1751" s="202"/>
      <c r="AS1751" s="202"/>
      <c r="AT1751" s="202"/>
      <c r="AU1751" s="202"/>
      <c r="AV1751" s="202"/>
      <c r="AW1751" s="202"/>
      <c r="AX1751" s="202"/>
      <c r="AY1751" s="202"/>
      <c r="AZ1751" s="202"/>
      <c r="BA1751" s="202"/>
      <c r="BB1751" s="202"/>
      <c r="BC1751" s="202"/>
    </row>
    <row r="1752" spans="18:55" ht="14.25" customHeight="1">
      <c r="R1752" s="202"/>
      <c r="S1752" s="202"/>
      <c r="T1752" s="202"/>
      <c r="U1752" s="202"/>
      <c r="V1752" s="202"/>
      <c r="W1752" s="202"/>
      <c r="X1752" s="202"/>
      <c r="Y1752" s="202"/>
      <c r="Z1752" s="202"/>
      <c r="AA1752" s="202"/>
      <c r="AB1752" s="202"/>
      <c r="AC1752" s="202"/>
      <c r="AD1752" s="202"/>
      <c r="AE1752" s="202"/>
      <c r="AF1752" s="202"/>
      <c r="AG1752" s="202"/>
      <c r="AH1752" s="202"/>
      <c r="AI1752" s="202"/>
      <c r="AJ1752" s="202"/>
      <c r="AK1752" s="202"/>
      <c r="AL1752" s="202"/>
      <c r="AM1752" s="202"/>
      <c r="AN1752" s="202"/>
      <c r="AO1752" s="202"/>
      <c r="AP1752" s="202"/>
      <c r="AQ1752" s="202"/>
      <c r="AR1752" s="202"/>
      <c r="AS1752" s="202"/>
      <c r="AT1752" s="202"/>
      <c r="AU1752" s="202"/>
      <c r="AV1752" s="202"/>
      <c r="AW1752" s="202"/>
      <c r="AX1752" s="202"/>
      <c r="AY1752" s="202"/>
      <c r="AZ1752" s="202"/>
      <c r="BA1752" s="202"/>
      <c r="BB1752" s="202"/>
      <c r="BC1752" s="202"/>
    </row>
    <row r="1753" spans="18:55" ht="14.25" customHeight="1">
      <c r="R1753" s="202"/>
      <c r="S1753" s="202"/>
      <c r="T1753" s="202"/>
      <c r="U1753" s="202"/>
      <c r="V1753" s="202"/>
      <c r="W1753" s="202"/>
      <c r="X1753" s="202"/>
      <c r="Y1753" s="202"/>
      <c r="Z1753" s="202"/>
      <c r="AA1753" s="202"/>
      <c r="AB1753" s="202"/>
      <c r="AC1753" s="202"/>
      <c r="AD1753" s="202"/>
      <c r="AE1753" s="202"/>
      <c r="AF1753" s="202"/>
      <c r="AG1753" s="202"/>
      <c r="AH1753" s="202"/>
      <c r="AI1753" s="202"/>
      <c r="AJ1753" s="202"/>
      <c r="AK1753" s="202"/>
      <c r="AL1753" s="202"/>
      <c r="AM1753" s="202"/>
      <c r="AN1753" s="202"/>
      <c r="AO1753" s="202"/>
      <c r="AP1753" s="202"/>
      <c r="AQ1753" s="202"/>
      <c r="AR1753" s="202"/>
      <c r="AS1753" s="202"/>
      <c r="AT1753" s="202"/>
      <c r="AU1753" s="202"/>
      <c r="AV1753" s="202"/>
      <c r="AW1753" s="202"/>
      <c r="AX1753" s="202"/>
      <c r="AY1753" s="202"/>
      <c r="AZ1753" s="202"/>
      <c r="BA1753" s="202"/>
      <c r="BB1753" s="202"/>
      <c r="BC1753" s="202"/>
    </row>
    <row r="1754" spans="18:55" ht="14.25" customHeight="1">
      <c r="R1754" s="202"/>
      <c r="S1754" s="202"/>
      <c r="T1754" s="202"/>
      <c r="U1754" s="202"/>
      <c r="V1754" s="202"/>
      <c r="W1754" s="202"/>
      <c r="X1754" s="202"/>
      <c r="Y1754" s="202"/>
      <c r="Z1754" s="202"/>
      <c r="AA1754" s="202"/>
      <c r="AB1754" s="202"/>
      <c r="AC1754" s="202"/>
      <c r="AD1754" s="202"/>
      <c r="AE1754" s="202"/>
      <c r="AF1754" s="202"/>
      <c r="AG1754" s="202"/>
      <c r="AH1754" s="202"/>
      <c r="AI1754" s="202"/>
      <c r="AJ1754" s="202"/>
      <c r="AK1754" s="202"/>
      <c r="AL1754" s="202"/>
      <c r="AM1754" s="202"/>
      <c r="AN1754" s="202"/>
      <c r="AO1754" s="202"/>
      <c r="AP1754" s="202"/>
      <c r="AQ1754" s="202"/>
      <c r="AR1754" s="202"/>
      <c r="AS1754" s="202"/>
      <c r="AT1754" s="202"/>
      <c r="AU1754" s="202"/>
      <c r="AV1754" s="202"/>
      <c r="AW1754" s="202"/>
      <c r="AX1754" s="202"/>
      <c r="AY1754" s="202"/>
      <c r="AZ1754" s="202"/>
      <c r="BA1754" s="202"/>
      <c r="BB1754" s="202"/>
      <c r="BC1754" s="202"/>
    </row>
    <row r="1755" spans="18:55" ht="14.25" customHeight="1">
      <c r="R1755" s="202"/>
      <c r="S1755" s="202"/>
      <c r="T1755" s="202"/>
      <c r="U1755" s="202"/>
      <c r="V1755" s="202"/>
      <c r="W1755" s="202"/>
      <c r="X1755" s="202"/>
      <c r="Y1755" s="202"/>
      <c r="Z1755" s="202"/>
      <c r="AA1755" s="202"/>
      <c r="AB1755" s="202"/>
      <c r="AC1755" s="202"/>
      <c r="AD1755" s="202"/>
      <c r="AE1755" s="202"/>
      <c r="AF1755" s="202"/>
      <c r="AG1755" s="202"/>
      <c r="AH1755" s="202"/>
      <c r="AI1755" s="202"/>
      <c r="AJ1755" s="202"/>
      <c r="AK1755" s="202"/>
      <c r="AL1755" s="202"/>
      <c r="AM1755" s="202"/>
      <c r="AN1755" s="202"/>
      <c r="AO1755" s="202"/>
      <c r="AP1755" s="202"/>
      <c r="AQ1755" s="202"/>
      <c r="AR1755" s="202"/>
      <c r="AS1755" s="202"/>
      <c r="AT1755" s="202"/>
      <c r="AU1755" s="202"/>
      <c r="AV1755" s="202"/>
      <c r="AW1755" s="202"/>
      <c r="AX1755" s="202"/>
      <c r="AY1755" s="202"/>
      <c r="AZ1755" s="202"/>
      <c r="BA1755" s="202"/>
      <c r="BB1755" s="202"/>
      <c r="BC1755" s="202"/>
    </row>
    <row r="1756" spans="18:55" ht="14.25" customHeight="1">
      <c r="R1756" s="202"/>
      <c r="S1756" s="202"/>
      <c r="T1756" s="202"/>
      <c r="U1756" s="202"/>
      <c r="V1756" s="202"/>
      <c r="W1756" s="202"/>
      <c r="X1756" s="202"/>
      <c r="Y1756" s="202"/>
      <c r="Z1756" s="202"/>
      <c r="AA1756" s="202"/>
      <c r="AB1756" s="202"/>
      <c r="AC1756" s="202"/>
      <c r="AD1756" s="202"/>
      <c r="AE1756" s="202"/>
      <c r="AF1756" s="202"/>
      <c r="AG1756" s="202"/>
      <c r="AH1756" s="202"/>
      <c r="AI1756" s="202"/>
      <c r="AJ1756" s="202"/>
      <c r="AK1756" s="202"/>
      <c r="AL1756" s="202"/>
      <c r="AM1756" s="202"/>
      <c r="AN1756" s="202"/>
      <c r="AO1756" s="202"/>
      <c r="AP1756" s="202"/>
      <c r="AQ1756" s="202"/>
      <c r="AR1756" s="202"/>
      <c r="AS1756" s="202"/>
      <c r="AT1756" s="202"/>
      <c r="AU1756" s="202"/>
      <c r="AV1756" s="202"/>
      <c r="AW1756" s="202"/>
      <c r="AX1756" s="202"/>
      <c r="AY1756" s="202"/>
      <c r="AZ1756" s="202"/>
      <c r="BA1756" s="202"/>
      <c r="BB1756" s="202"/>
      <c r="BC1756" s="202"/>
    </row>
    <row r="1757" spans="18:55" ht="14.25" customHeight="1">
      <c r="R1757" s="202"/>
      <c r="S1757" s="202"/>
      <c r="T1757" s="202"/>
      <c r="U1757" s="202"/>
      <c r="V1757" s="202"/>
      <c r="W1757" s="202"/>
      <c r="X1757" s="202"/>
      <c r="Y1757" s="202"/>
      <c r="Z1757" s="202"/>
      <c r="AA1757" s="202"/>
      <c r="AB1757" s="202"/>
      <c r="AC1757" s="202"/>
      <c r="AD1757" s="202"/>
      <c r="AE1757" s="202"/>
      <c r="AF1757" s="202"/>
      <c r="AG1757" s="202"/>
      <c r="AH1757" s="202"/>
      <c r="AI1757" s="202"/>
      <c r="AJ1757" s="202"/>
      <c r="AK1757" s="202"/>
      <c r="AL1757" s="202"/>
      <c r="AM1757" s="202"/>
      <c r="AN1757" s="202"/>
      <c r="AO1757" s="202"/>
      <c r="AP1757" s="202"/>
      <c r="AQ1757" s="202"/>
      <c r="AR1757" s="202"/>
      <c r="AS1757" s="202"/>
      <c r="AT1757" s="202"/>
      <c r="AU1757" s="202"/>
      <c r="AV1757" s="202"/>
      <c r="AW1757" s="202"/>
      <c r="AX1757" s="202"/>
      <c r="AY1757" s="202"/>
      <c r="AZ1757" s="202"/>
      <c r="BA1757" s="202"/>
      <c r="BB1757" s="202"/>
      <c r="BC1757" s="202"/>
    </row>
    <row r="1758" spans="18:55" ht="14.25" customHeight="1">
      <c r="R1758" s="202"/>
      <c r="S1758" s="202"/>
      <c r="T1758" s="202"/>
      <c r="U1758" s="202"/>
      <c r="V1758" s="202"/>
      <c r="W1758" s="202"/>
      <c r="X1758" s="202"/>
      <c r="Y1758" s="202"/>
      <c r="Z1758" s="202"/>
      <c r="AA1758" s="202"/>
      <c r="AB1758" s="202"/>
      <c r="AC1758" s="202"/>
      <c r="AD1758" s="202"/>
      <c r="AE1758" s="202"/>
      <c r="AF1758" s="202"/>
      <c r="AG1758" s="202"/>
      <c r="AH1758" s="202"/>
      <c r="AI1758" s="202"/>
      <c r="AJ1758" s="202"/>
      <c r="AK1758" s="202"/>
      <c r="AL1758" s="202"/>
      <c r="AM1758" s="202"/>
      <c r="AN1758" s="202"/>
      <c r="AO1758" s="202"/>
      <c r="AP1758" s="202"/>
      <c r="AQ1758" s="202"/>
      <c r="AR1758" s="202"/>
      <c r="AS1758" s="202"/>
      <c r="AT1758" s="202"/>
      <c r="AU1758" s="202"/>
      <c r="AV1758" s="202"/>
      <c r="AW1758" s="202"/>
      <c r="AX1758" s="202"/>
      <c r="AY1758" s="202"/>
      <c r="AZ1758" s="202"/>
      <c r="BA1758" s="202"/>
      <c r="BB1758" s="202"/>
      <c r="BC1758" s="202"/>
    </row>
    <row r="1759" spans="18:55" ht="14.25" customHeight="1">
      <c r="R1759" s="202"/>
      <c r="S1759" s="202"/>
      <c r="T1759" s="202"/>
      <c r="U1759" s="202"/>
      <c r="V1759" s="202"/>
      <c r="W1759" s="202"/>
      <c r="X1759" s="202"/>
      <c r="Y1759" s="202"/>
      <c r="Z1759" s="202"/>
      <c r="AA1759" s="202"/>
      <c r="AB1759" s="202"/>
      <c r="AC1759" s="202"/>
      <c r="AD1759" s="202"/>
      <c r="AE1759" s="202"/>
      <c r="AF1759" s="202"/>
      <c r="AG1759" s="202"/>
      <c r="AH1759" s="202"/>
      <c r="AI1759" s="202"/>
      <c r="AJ1759" s="202"/>
      <c r="AK1759" s="202"/>
      <c r="AL1759" s="202"/>
      <c r="AM1759" s="202"/>
      <c r="AN1759" s="202"/>
      <c r="AO1759" s="202"/>
      <c r="AP1759" s="202"/>
      <c r="AQ1759" s="202"/>
      <c r="AR1759" s="202"/>
      <c r="AS1759" s="202"/>
      <c r="AT1759" s="202"/>
      <c r="AU1759" s="202"/>
      <c r="AV1759" s="202"/>
      <c r="AW1759" s="202"/>
      <c r="AX1759" s="202"/>
      <c r="AY1759" s="202"/>
      <c r="AZ1759" s="202"/>
      <c r="BA1759" s="202"/>
      <c r="BB1759" s="202"/>
      <c r="BC1759" s="202"/>
    </row>
    <row r="1760" spans="18:55" ht="14.25" customHeight="1">
      <c r="R1760" s="202"/>
      <c r="S1760" s="202"/>
      <c r="T1760" s="202"/>
      <c r="U1760" s="202"/>
      <c r="V1760" s="202"/>
      <c r="W1760" s="202"/>
      <c r="X1760" s="202"/>
      <c r="Y1760" s="202"/>
      <c r="Z1760" s="202"/>
      <c r="AA1760" s="202"/>
      <c r="AB1760" s="202"/>
      <c r="AC1760" s="202"/>
      <c r="AD1760" s="202"/>
      <c r="AE1760" s="202"/>
      <c r="AF1760" s="202"/>
      <c r="AG1760" s="202"/>
      <c r="AH1760" s="202"/>
      <c r="AI1760" s="202"/>
      <c r="AJ1760" s="202"/>
      <c r="AK1760" s="202"/>
      <c r="AL1760" s="202"/>
      <c r="AM1760" s="202"/>
      <c r="AN1760" s="202"/>
      <c r="AO1760" s="202"/>
      <c r="AP1760" s="202"/>
      <c r="AQ1760" s="202"/>
      <c r="AR1760" s="202"/>
      <c r="AS1760" s="202"/>
      <c r="AT1760" s="202"/>
      <c r="AU1760" s="202"/>
      <c r="AV1760" s="202"/>
      <c r="AW1760" s="202"/>
      <c r="AX1760" s="202"/>
      <c r="AY1760" s="202"/>
      <c r="AZ1760" s="202"/>
      <c r="BA1760" s="202"/>
      <c r="BB1760" s="202"/>
      <c r="BC1760" s="202"/>
    </row>
    <row r="1761" spans="18:55" ht="14.25" customHeight="1">
      <c r="R1761" s="202"/>
      <c r="S1761" s="202"/>
      <c r="T1761" s="202"/>
      <c r="U1761" s="202"/>
      <c r="V1761" s="202"/>
      <c r="W1761" s="202"/>
      <c r="X1761" s="202"/>
      <c r="Y1761" s="202"/>
      <c r="Z1761" s="202"/>
      <c r="AA1761" s="202"/>
      <c r="AB1761" s="202"/>
      <c r="AC1761" s="202"/>
      <c r="AD1761" s="202"/>
      <c r="AE1761" s="202"/>
      <c r="AF1761" s="202"/>
      <c r="AG1761" s="202"/>
      <c r="AH1761" s="202"/>
      <c r="AI1761" s="202"/>
      <c r="AJ1761" s="202"/>
      <c r="AK1761" s="202"/>
      <c r="AL1761" s="202"/>
      <c r="AM1761" s="202"/>
      <c r="AN1761" s="202"/>
      <c r="AO1761" s="202"/>
      <c r="AP1761" s="202"/>
      <c r="AQ1761" s="202"/>
      <c r="AR1761" s="202"/>
      <c r="AS1761" s="202"/>
      <c r="AT1761" s="202"/>
      <c r="AU1761" s="202"/>
      <c r="AV1761" s="202"/>
      <c r="AW1761" s="202"/>
      <c r="AX1761" s="202"/>
      <c r="AY1761" s="202"/>
      <c r="AZ1761" s="202"/>
      <c r="BA1761" s="202"/>
      <c r="BB1761" s="202"/>
      <c r="BC1761" s="202"/>
    </row>
    <row r="1762" spans="18:55" ht="14.25" customHeight="1">
      <c r="R1762" s="202"/>
      <c r="S1762" s="202"/>
      <c r="T1762" s="202"/>
      <c r="U1762" s="202"/>
      <c r="V1762" s="202"/>
      <c r="W1762" s="202"/>
      <c r="X1762" s="202"/>
      <c r="Y1762" s="202"/>
      <c r="Z1762" s="202"/>
      <c r="AA1762" s="202"/>
      <c r="AB1762" s="202"/>
      <c r="AC1762" s="202"/>
      <c r="AD1762" s="202"/>
      <c r="AE1762" s="202"/>
      <c r="AF1762" s="202"/>
      <c r="AG1762" s="202"/>
      <c r="AH1762" s="202"/>
      <c r="AI1762" s="202"/>
      <c r="AJ1762" s="202"/>
      <c r="AK1762" s="202"/>
      <c r="AL1762" s="202"/>
      <c r="AM1762" s="202"/>
      <c r="AN1762" s="202"/>
      <c r="AO1762" s="202"/>
      <c r="AP1762" s="202"/>
      <c r="AQ1762" s="202"/>
      <c r="AR1762" s="202"/>
      <c r="AS1762" s="202"/>
      <c r="AT1762" s="202"/>
      <c r="AU1762" s="202"/>
      <c r="AV1762" s="202"/>
      <c r="AW1762" s="202"/>
      <c r="AX1762" s="202"/>
      <c r="AY1762" s="202"/>
      <c r="AZ1762" s="202"/>
      <c r="BA1762" s="202"/>
      <c r="BB1762" s="202"/>
      <c r="BC1762" s="202"/>
    </row>
    <row r="1763" spans="18:55" ht="14.25" customHeight="1">
      <c r="R1763" s="202"/>
      <c r="S1763" s="202"/>
      <c r="T1763" s="202"/>
      <c r="U1763" s="202"/>
      <c r="V1763" s="202"/>
      <c r="W1763" s="202"/>
      <c r="X1763" s="202"/>
      <c r="Y1763" s="202"/>
      <c r="Z1763" s="202"/>
      <c r="AA1763" s="202"/>
      <c r="AB1763" s="202"/>
      <c r="AC1763" s="202"/>
      <c r="AD1763" s="202"/>
      <c r="AE1763" s="202"/>
      <c r="AF1763" s="202"/>
      <c r="AG1763" s="202"/>
      <c r="AH1763" s="202"/>
      <c r="AI1763" s="202"/>
      <c r="AJ1763" s="202"/>
      <c r="AK1763" s="202"/>
      <c r="AL1763" s="202"/>
      <c r="AM1763" s="202"/>
      <c r="AN1763" s="202"/>
      <c r="AO1763" s="202"/>
      <c r="AP1763" s="202"/>
      <c r="AQ1763" s="202"/>
      <c r="AR1763" s="202"/>
      <c r="AS1763" s="202"/>
      <c r="AT1763" s="202"/>
      <c r="AU1763" s="202"/>
      <c r="AV1763" s="202"/>
      <c r="AW1763" s="202"/>
      <c r="AX1763" s="202"/>
      <c r="AY1763" s="202"/>
      <c r="AZ1763" s="202"/>
      <c r="BA1763" s="202"/>
      <c r="BB1763" s="202"/>
      <c r="BC1763" s="202"/>
    </row>
    <row r="1764" spans="18:55" ht="14.25" customHeight="1">
      <c r="R1764" s="202"/>
      <c r="S1764" s="202"/>
      <c r="T1764" s="202"/>
      <c r="U1764" s="202"/>
      <c r="V1764" s="202"/>
      <c r="W1764" s="202"/>
      <c r="X1764" s="202"/>
      <c r="Y1764" s="202"/>
      <c r="Z1764" s="202"/>
      <c r="AA1764" s="202"/>
      <c r="AB1764" s="202"/>
      <c r="AC1764" s="202"/>
      <c r="AD1764" s="202"/>
      <c r="AE1764" s="202"/>
      <c r="AF1764" s="202"/>
      <c r="AG1764" s="202"/>
      <c r="AH1764" s="202"/>
      <c r="AI1764" s="202"/>
      <c r="AJ1764" s="202"/>
      <c r="AK1764" s="202"/>
      <c r="AL1764" s="202"/>
      <c r="AM1764" s="202"/>
      <c r="AN1764" s="202"/>
      <c r="AO1764" s="202"/>
      <c r="AP1764" s="202"/>
      <c r="AQ1764" s="202"/>
      <c r="AR1764" s="202"/>
      <c r="AS1764" s="202"/>
      <c r="AT1764" s="202"/>
      <c r="AU1764" s="202"/>
      <c r="AV1764" s="202"/>
      <c r="AW1764" s="202"/>
      <c r="AX1764" s="202"/>
      <c r="AY1764" s="202"/>
      <c r="AZ1764" s="202"/>
      <c r="BA1764" s="202"/>
      <c r="BB1764" s="202"/>
      <c r="BC1764" s="202"/>
    </row>
    <row r="1765" spans="18:55" ht="14.25" customHeight="1">
      <c r="R1765" s="202"/>
      <c r="S1765" s="202"/>
      <c r="T1765" s="202"/>
      <c r="U1765" s="202"/>
      <c r="V1765" s="202"/>
      <c r="W1765" s="202"/>
      <c r="X1765" s="202"/>
      <c r="Y1765" s="202"/>
      <c r="Z1765" s="202"/>
      <c r="AA1765" s="202"/>
      <c r="AB1765" s="202"/>
      <c r="AC1765" s="202"/>
      <c r="AD1765" s="202"/>
      <c r="AE1765" s="202"/>
      <c r="AF1765" s="202"/>
      <c r="AG1765" s="202"/>
      <c r="AH1765" s="202"/>
      <c r="AI1765" s="202"/>
      <c r="AJ1765" s="202"/>
      <c r="AK1765" s="202"/>
      <c r="AL1765" s="202"/>
      <c r="AM1765" s="202"/>
      <c r="AN1765" s="202"/>
      <c r="AO1765" s="202"/>
      <c r="AP1765" s="202"/>
      <c r="AQ1765" s="202"/>
      <c r="AR1765" s="202"/>
      <c r="AS1765" s="202"/>
      <c r="AT1765" s="202"/>
      <c r="AU1765" s="202"/>
      <c r="AV1765" s="202"/>
      <c r="AW1765" s="202"/>
      <c r="AX1765" s="202"/>
      <c r="AY1765" s="202"/>
      <c r="AZ1765" s="202"/>
      <c r="BA1765" s="202"/>
      <c r="BB1765" s="202"/>
      <c r="BC1765" s="202"/>
    </row>
    <row r="1766" spans="18:55" ht="14.25" customHeight="1">
      <c r="R1766" s="202"/>
      <c r="S1766" s="202"/>
      <c r="T1766" s="202"/>
      <c r="U1766" s="202"/>
      <c r="V1766" s="202"/>
      <c r="W1766" s="202"/>
      <c r="X1766" s="202"/>
      <c r="Y1766" s="202"/>
      <c r="Z1766" s="202"/>
      <c r="AA1766" s="202"/>
      <c r="AB1766" s="202"/>
      <c r="AC1766" s="202"/>
      <c r="AD1766" s="202"/>
      <c r="AE1766" s="202"/>
      <c r="AF1766" s="202"/>
      <c r="AG1766" s="202"/>
      <c r="AH1766" s="202"/>
      <c r="AI1766" s="202"/>
      <c r="AJ1766" s="202"/>
      <c r="AK1766" s="202"/>
      <c r="AL1766" s="202"/>
      <c r="AM1766" s="202"/>
      <c r="AN1766" s="202"/>
      <c r="AO1766" s="202"/>
      <c r="AP1766" s="202"/>
      <c r="AQ1766" s="202"/>
      <c r="AR1766" s="202"/>
      <c r="AS1766" s="202"/>
      <c r="AT1766" s="202"/>
      <c r="AU1766" s="202"/>
      <c r="AV1766" s="202"/>
      <c r="AW1766" s="202"/>
      <c r="AX1766" s="202"/>
      <c r="AY1766" s="202"/>
      <c r="AZ1766" s="202"/>
      <c r="BA1766" s="202"/>
      <c r="BB1766" s="202"/>
      <c r="BC1766" s="202"/>
    </row>
    <row r="1767" spans="18:55" ht="14.25" customHeight="1">
      <c r="R1767" s="202"/>
      <c r="S1767" s="202"/>
      <c r="T1767" s="202"/>
      <c r="U1767" s="202"/>
      <c r="V1767" s="202"/>
      <c r="W1767" s="202"/>
      <c r="X1767" s="202"/>
      <c r="Y1767" s="202"/>
      <c r="Z1767" s="202"/>
      <c r="AA1767" s="202"/>
      <c r="AB1767" s="202"/>
      <c r="AC1767" s="202"/>
      <c r="AD1767" s="202"/>
      <c r="AE1767" s="202"/>
      <c r="AF1767" s="202"/>
      <c r="AG1767" s="202"/>
      <c r="AH1767" s="202"/>
      <c r="AI1767" s="202"/>
      <c r="AJ1767" s="202"/>
      <c r="AK1767" s="202"/>
      <c r="AL1767" s="202"/>
      <c r="AM1767" s="202"/>
      <c r="AN1767" s="202"/>
      <c r="AO1767" s="202"/>
      <c r="AP1767" s="202"/>
      <c r="AQ1767" s="202"/>
      <c r="AR1767" s="202"/>
      <c r="AS1767" s="202"/>
      <c r="AT1767" s="202"/>
      <c r="AU1767" s="202"/>
      <c r="AV1767" s="202"/>
      <c r="AW1767" s="202"/>
      <c r="AX1767" s="202"/>
      <c r="AY1767" s="202"/>
      <c r="AZ1767" s="202"/>
      <c r="BA1767" s="202"/>
      <c r="BB1767" s="202"/>
      <c r="BC1767" s="202"/>
    </row>
    <row r="1768" spans="18:55" ht="14.25" customHeight="1">
      <c r="R1768" s="202"/>
      <c r="S1768" s="202"/>
      <c r="T1768" s="202"/>
      <c r="U1768" s="202"/>
      <c r="V1768" s="202"/>
      <c r="W1768" s="202"/>
      <c r="X1768" s="202"/>
      <c r="Y1768" s="202"/>
      <c r="Z1768" s="202"/>
      <c r="AA1768" s="202"/>
      <c r="AB1768" s="202"/>
      <c r="AC1768" s="202"/>
      <c r="AD1768" s="202"/>
      <c r="AE1768" s="202"/>
      <c r="AF1768" s="202"/>
      <c r="AG1768" s="202"/>
      <c r="AH1768" s="202"/>
      <c r="AI1768" s="202"/>
      <c r="AJ1768" s="202"/>
      <c r="AK1768" s="202"/>
      <c r="AL1768" s="202"/>
      <c r="AM1768" s="202"/>
      <c r="AN1768" s="202"/>
      <c r="AO1768" s="202"/>
      <c r="AP1768" s="202"/>
      <c r="AQ1768" s="202"/>
      <c r="AR1768" s="202"/>
      <c r="AS1768" s="202"/>
      <c r="AT1768" s="202"/>
      <c r="AU1768" s="202"/>
      <c r="AV1768" s="202"/>
      <c r="AW1768" s="202"/>
      <c r="AX1768" s="202"/>
      <c r="AY1768" s="202"/>
      <c r="AZ1768" s="202"/>
      <c r="BA1768" s="202"/>
      <c r="BB1768" s="202"/>
      <c r="BC1768" s="202"/>
    </row>
    <row r="1769" spans="18:55" ht="14.25" customHeight="1">
      <c r="R1769" s="202"/>
      <c r="S1769" s="202"/>
      <c r="T1769" s="202"/>
      <c r="U1769" s="202"/>
      <c r="V1769" s="202"/>
      <c r="W1769" s="202"/>
      <c r="X1769" s="202"/>
      <c r="Y1769" s="202"/>
      <c r="Z1769" s="202"/>
      <c r="AA1769" s="202"/>
      <c r="AB1769" s="202"/>
      <c r="AC1769" s="202"/>
      <c r="AD1769" s="202"/>
      <c r="AE1769" s="202"/>
      <c r="AF1769" s="202"/>
      <c r="AG1769" s="202"/>
      <c r="AH1769" s="202"/>
      <c r="AI1769" s="202"/>
      <c r="AJ1769" s="202"/>
      <c r="AK1769" s="202"/>
      <c r="AL1769" s="202"/>
      <c r="AM1769" s="202"/>
      <c r="AN1769" s="202"/>
      <c r="AO1769" s="202"/>
      <c r="AP1769" s="202"/>
      <c r="AQ1769" s="202"/>
      <c r="AR1769" s="202"/>
      <c r="AS1769" s="202"/>
      <c r="AT1769" s="202"/>
      <c r="AU1769" s="202"/>
      <c r="AV1769" s="202"/>
      <c r="AW1769" s="202"/>
      <c r="AX1769" s="202"/>
      <c r="AY1769" s="202"/>
      <c r="AZ1769" s="202"/>
      <c r="BA1769" s="202"/>
      <c r="BB1769" s="202"/>
      <c r="BC1769" s="202"/>
    </row>
    <row r="1770" spans="18:55" ht="14.25" customHeight="1">
      <c r="R1770" s="202"/>
      <c r="S1770" s="202"/>
      <c r="T1770" s="202"/>
      <c r="U1770" s="202"/>
      <c r="V1770" s="202"/>
      <c r="W1770" s="202"/>
      <c r="X1770" s="202"/>
      <c r="Y1770" s="202"/>
      <c r="Z1770" s="202"/>
      <c r="AA1770" s="202"/>
      <c r="AB1770" s="202"/>
      <c r="AC1770" s="202"/>
      <c r="AD1770" s="202"/>
      <c r="AE1770" s="202"/>
      <c r="AF1770" s="202"/>
      <c r="AG1770" s="202"/>
      <c r="AH1770" s="202"/>
      <c r="AI1770" s="202"/>
      <c r="AJ1770" s="202"/>
      <c r="AK1770" s="202"/>
      <c r="AL1770" s="202"/>
      <c r="AM1770" s="202"/>
      <c r="AN1770" s="202"/>
      <c r="AO1770" s="202"/>
      <c r="AP1770" s="202"/>
      <c r="AQ1770" s="202"/>
      <c r="AR1770" s="202"/>
      <c r="AS1770" s="202"/>
      <c r="AT1770" s="202"/>
      <c r="AU1770" s="202"/>
      <c r="AV1770" s="202"/>
      <c r="AW1770" s="202"/>
      <c r="AX1770" s="202"/>
      <c r="AY1770" s="202"/>
      <c r="AZ1770" s="202"/>
      <c r="BA1770" s="202"/>
      <c r="BB1770" s="202"/>
      <c r="BC1770" s="202"/>
    </row>
    <row r="1771" spans="18:55" ht="14.25" customHeight="1">
      <c r="R1771" s="202"/>
      <c r="S1771" s="202"/>
      <c r="T1771" s="202"/>
      <c r="U1771" s="202"/>
      <c r="V1771" s="202"/>
      <c r="W1771" s="202"/>
      <c r="X1771" s="202"/>
      <c r="Y1771" s="202"/>
      <c r="Z1771" s="202"/>
      <c r="AA1771" s="202"/>
      <c r="AB1771" s="202"/>
      <c r="AC1771" s="202"/>
      <c r="AD1771" s="202"/>
      <c r="AE1771" s="202"/>
      <c r="AF1771" s="202"/>
      <c r="AG1771" s="202"/>
      <c r="AH1771" s="202"/>
      <c r="AI1771" s="202"/>
      <c r="AJ1771" s="202"/>
      <c r="AK1771" s="202"/>
      <c r="AL1771" s="202"/>
      <c r="AM1771" s="202"/>
      <c r="AN1771" s="202"/>
      <c r="AO1771" s="202"/>
      <c r="AP1771" s="202"/>
      <c r="AQ1771" s="202"/>
      <c r="AR1771" s="202"/>
      <c r="AS1771" s="202"/>
      <c r="AT1771" s="202"/>
      <c r="AU1771" s="202"/>
      <c r="AV1771" s="202"/>
      <c r="AW1771" s="202"/>
      <c r="AX1771" s="202"/>
      <c r="AY1771" s="202"/>
      <c r="AZ1771" s="202"/>
      <c r="BA1771" s="202"/>
      <c r="BB1771" s="202"/>
      <c r="BC1771" s="202"/>
    </row>
    <row r="1772" spans="18:55" ht="14.25" customHeight="1">
      <c r="R1772" s="202"/>
      <c r="S1772" s="202"/>
      <c r="T1772" s="202"/>
      <c r="U1772" s="202"/>
      <c r="V1772" s="202"/>
      <c r="W1772" s="202"/>
      <c r="X1772" s="202"/>
      <c r="Y1772" s="202"/>
      <c r="Z1772" s="202"/>
      <c r="AA1772" s="202"/>
      <c r="AB1772" s="202"/>
      <c r="AC1772" s="202"/>
      <c r="AD1772" s="202"/>
      <c r="AE1772" s="202"/>
      <c r="AF1772" s="202"/>
      <c r="AG1772" s="202"/>
      <c r="AH1772" s="202"/>
      <c r="AI1772" s="202"/>
      <c r="AJ1772" s="202"/>
      <c r="AK1772" s="202"/>
      <c r="AL1772" s="202"/>
      <c r="AM1772" s="202"/>
      <c r="AN1772" s="202"/>
      <c r="AO1772" s="202"/>
      <c r="AP1772" s="202"/>
      <c r="AQ1772" s="202"/>
      <c r="AR1772" s="202"/>
      <c r="AS1772" s="202"/>
      <c r="AT1772" s="202"/>
      <c r="AU1772" s="202"/>
      <c r="AV1772" s="202"/>
      <c r="AW1772" s="202"/>
      <c r="AX1772" s="202"/>
      <c r="AY1772" s="202"/>
      <c r="AZ1772" s="202"/>
      <c r="BA1772" s="202"/>
      <c r="BB1772" s="202"/>
      <c r="BC1772" s="202"/>
    </row>
    <row r="1773" spans="18:55" ht="14.25" customHeight="1">
      <c r="R1773" s="202"/>
      <c r="S1773" s="202"/>
      <c r="T1773" s="202"/>
      <c r="U1773" s="202"/>
      <c r="V1773" s="202"/>
      <c r="W1773" s="202"/>
      <c r="X1773" s="202"/>
      <c r="Y1773" s="202"/>
      <c r="Z1773" s="202"/>
      <c r="AA1773" s="202"/>
      <c r="AB1773" s="202"/>
      <c r="AC1773" s="202"/>
      <c r="AD1773" s="202"/>
      <c r="AE1773" s="202"/>
      <c r="AF1773" s="202"/>
      <c r="AG1773" s="202"/>
      <c r="AH1773" s="202"/>
      <c r="AI1773" s="202"/>
      <c r="AJ1773" s="202"/>
      <c r="AK1773" s="202"/>
      <c r="AL1773" s="202"/>
      <c r="AM1773" s="202"/>
      <c r="AN1773" s="202"/>
      <c r="AO1773" s="202"/>
      <c r="AP1773" s="202"/>
      <c r="AQ1773" s="202"/>
      <c r="AR1773" s="202"/>
      <c r="AS1773" s="202"/>
      <c r="AT1773" s="202"/>
      <c r="AU1773" s="202"/>
      <c r="AV1773" s="202"/>
      <c r="AW1773" s="202"/>
      <c r="AX1773" s="202"/>
      <c r="AY1773" s="202"/>
      <c r="AZ1773" s="202"/>
      <c r="BA1773" s="202"/>
      <c r="BB1773" s="202"/>
      <c r="BC1773" s="202"/>
    </row>
    <row r="1774" spans="18:55" ht="14.25" customHeight="1">
      <c r="R1774" s="202"/>
      <c r="S1774" s="202"/>
      <c r="T1774" s="202"/>
      <c r="U1774" s="202"/>
      <c r="V1774" s="202"/>
      <c r="W1774" s="202"/>
      <c r="X1774" s="202"/>
      <c r="Y1774" s="202"/>
      <c r="Z1774" s="202"/>
      <c r="AA1774" s="202"/>
      <c r="AB1774" s="202"/>
      <c r="AC1774" s="202"/>
      <c r="AD1774" s="202"/>
      <c r="AE1774" s="202"/>
      <c r="AF1774" s="202"/>
      <c r="AG1774" s="202"/>
      <c r="AH1774" s="202"/>
      <c r="AI1774" s="202"/>
      <c r="AJ1774" s="202"/>
      <c r="AK1774" s="202"/>
      <c r="AL1774" s="202"/>
      <c r="AM1774" s="202"/>
      <c r="AN1774" s="202"/>
      <c r="AO1774" s="202"/>
      <c r="AP1774" s="202"/>
      <c r="AQ1774" s="202"/>
      <c r="AR1774" s="202"/>
      <c r="AS1774" s="202"/>
      <c r="AT1774" s="202"/>
      <c r="AU1774" s="202"/>
      <c r="AV1774" s="202"/>
      <c r="AW1774" s="202"/>
      <c r="AX1774" s="202"/>
      <c r="AY1774" s="202"/>
      <c r="AZ1774" s="202"/>
      <c r="BA1774" s="202"/>
      <c r="BB1774" s="202"/>
      <c r="BC1774" s="202"/>
    </row>
    <row r="1775" spans="18:55" ht="14.25" customHeight="1">
      <c r="R1775" s="202"/>
      <c r="S1775" s="202"/>
      <c r="T1775" s="202"/>
      <c r="U1775" s="202"/>
      <c r="V1775" s="202"/>
      <c r="W1775" s="202"/>
      <c r="X1775" s="202"/>
      <c r="Y1775" s="202"/>
      <c r="Z1775" s="202"/>
      <c r="AA1775" s="202"/>
      <c r="AB1775" s="202"/>
      <c r="AC1775" s="202"/>
      <c r="AD1775" s="202"/>
      <c r="AE1775" s="202"/>
      <c r="AF1775" s="202"/>
      <c r="AG1775" s="202"/>
      <c r="AH1775" s="202"/>
      <c r="AI1775" s="202"/>
      <c r="AJ1775" s="202"/>
      <c r="AK1775" s="202"/>
      <c r="AL1775" s="202"/>
      <c r="AM1775" s="202"/>
      <c r="AN1775" s="202"/>
      <c r="AO1775" s="202"/>
      <c r="AP1775" s="202"/>
      <c r="AQ1775" s="202"/>
      <c r="AR1775" s="202"/>
      <c r="AS1775" s="202"/>
      <c r="AT1775" s="202"/>
      <c r="AU1775" s="202"/>
      <c r="AV1775" s="202"/>
      <c r="AW1775" s="202"/>
      <c r="AX1775" s="202"/>
      <c r="AY1775" s="202"/>
      <c r="AZ1775" s="202"/>
      <c r="BA1775" s="202"/>
      <c r="BB1775" s="202"/>
      <c r="BC1775" s="202"/>
    </row>
    <row r="1776" spans="18:55" ht="14.25" customHeight="1">
      <c r="R1776" s="202"/>
      <c r="S1776" s="202"/>
      <c r="T1776" s="202"/>
      <c r="U1776" s="202"/>
      <c r="V1776" s="202"/>
      <c r="W1776" s="202"/>
      <c r="X1776" s="202"/>
      <c r="Y1776" s="202"/>
      <c r="Z1776" s="202"/>
      <c r="AA1776" s="202"/>
      <c r="AB1776" s="202"/>
      <c r="AC1776" s="202"/>
      <c r="AD1776" s="202"/>
      <c r="AE1776" s="202"/>
      <c r="AF1776" s="202"/>
      <c r="AG1776" s="202"/>
      <c r="AH1776" s="202"/>
      <c r="AI1776" s="202"/>
      <c r="AJ1776" s="202"/>
      <c r="AK1776" s="202"/>
      <c r="AL1776" s="202"/>
      <c r="AM1776" s="202"/>
      <c r="AN1776" s="202"/>
      <c r="AO1776" s="202"/>
      <c r="AP1776" s="202"/>
      <c r="AQ1776" s="202"/>
      <c r="AR1776" s="202"/>
      <c r="AS1776" s="202"/>
      <c r="AT1776" s="202"/>
      <c r="AU1776" s="202"/>
      <c r="AV1776" s="202"/>
      <c r="AW1776" s="202"/>
      <c r="AX1776" s="202"/>
      <c r="AY1776" s="202"/>
      <c r="AZ1776" s="202"/>
      <c r="BA1776" s="202"/>
      <c r="BB1776" s="202"/>
      <c r="BC1776" s="202"/>
    </row>
    <row r="1777" spans="18:55" ht="14.25" customHeight="1">
      <c r="R1777" s="202"/>
      <c r="S1777" s="202"/>
      <c r="T1777" s="202"/>
      <c r="U1777" s="202"/>
      <c r="V1777" s="202"/>
      <c r="W1777" s="202"/>
      <c r="X1777" s="202"/>
      <c r="Y1777" s="202"/>
      <c r="Z1777" s="202"/>
      <c r="AA1777" s="202"/>
      <c r="AB1777" s="202"/>
      <c r="AC1777" s="202"/>
      <c r="AD1777" s="202"/>
      <c r="AE1777" s="202"/>
      <c r="AF1777" s="202"/>
      <c r="AG1777" s="202"/>
      <c r="AH1777" s="202"/>
      <c r="AI1777" s="202"/>
      <c r="AJ1777" s="202"/>
      <c r="AK1777" s="202"/>
      <c r="AL1777" s="202"/>
      <c r="AM1777" s="202"/>
      <c r="AN1777" s="202"/>
      <c r="AO1777" s="202"/>
      <c r="AP1777" s="202"/>
      <c r="AQ1777" s="202"/>
      <c r="AR1777" s="202"/>
      <c r="AS1777" s="202"/>
      <c r="AT1777" s="202"/>
      <c r="AU1777" s="202"/>
      <c r="AV1777" s="202"/>
      <c r="AW1777" s="202"/>
      <c r="AX1777" s="202"/>
      <c r="AY1777" s="202"/>
      <c r="AZ1777" s="202"/>
      <c r="BA1777" s="202"/>
      <c r="BB1777" s="202"/>
      <c r="BC1777" s="202"/>
    </row>
    <row r="1778" spans="18:55" ht="14.25" customHeight="1">
      <c r="R1778" s="202"/>
      <c r="S1778" s="202"/>
      <c r="T1778" s="202"/>
      <c r="U1778" s="202"/>
      <c r="V1778" s="202"/>
      <c r="W1778" s="202"/>
      <c r="X1778" s="202"/>
      <c r="Y1778" s="202"/>
      <c r="Z1778" s="202"/>
      <c r="AA1778" s="202"/>
      <c r="AB1778" s="202"/>
      <c r="AC1778" s="202"/>
      <c r="AD1778" s="202"/>
      <c r="AE1778" s="202"/>
      <c r="AF1778" s="202"/>
      <c r="AG1778" s="202"/>
      <c r="AH1778" s="202"/>
      <c r="AI1778" s="202"/>
      <c r="AJ1778" s="202"/>
      <c r="AK1778" s="202"/>
      <c r="AL1778" s="202"/>
      <c r="AM1778" s="202"/>
      <c r="AN1778" s="202"/>
      <c r="AO1778" s="202"/>
      <c r="AP1778" s="202"/>
      <c r="AQ1778" s="202"/>
      <c r="AR1778" s="202"/>
      <c r="AS1778" s="202"/>
      <c r="AT1778" s="202"/>
      <c r="AU1778" s="202"/>
      <c r="AV1778" s="202"/>
      <c r="AW1778" s="202"/>
      <c r="AX1778" s="202"/>
      <c r="AY1778" s="202"/>
      <c r="AZ1778" s="202"/>
      <c r="BA1778" s="202"/>
      <c r="BB1778" s="202"/>
      <c r="BC1778" s="202"/>
    </row>
    <row r="1779" spans="18:55" ht="14.25" customHeight="1">
      <c r="R1779" s="202"/>
      <c r="S1779" s="202"/>
      <c r="T1779" s="202"/>
      <c r="U1779" s="202"/>
      <c r="V1779" s="202"/>
      <c r="W1779" s="202"/>
      <c r="X1779" s="202"/>
      <c r="Y1779" s="202"/>
      <c r="Z1779" s="202"/>
      <c r="AA1779" s="202"/>
      <c r="AB1779" s="202"/>
      <c r="AC1779" s="202"/>
      <c r="AD1779" s="202"/>
      <c r="AE1779" s="202"/>
      <c r="AF1779" s="202"/>
      <c r="AG1779" s="202"/>
      <c r="AH1779" s="202"/>
      <c r="AI1779" s="202"/>
      <c r="AJ1779" s="202"/>
      <c r="AK1779" s="202"/>
      <c r="AL1779" s="202"/>
      <c r="AM1779" s="202"/>
      <c r="AN1779" s="202"/>
      <c r="AO1779" s="202"/>
      <c r="AP1779" s="202"/>
      <c r="AQ1779" s="202"/>
      <c r="AR1779" s="202"/>
      <c r="AS1779" s="202"/>
      <c r="AT1779" s="202"/>
      <c r="AU1779" s="202"/>
      <c r="AV1779" s="202"/>
      <c r="AW1779" s="202"/>
      <c r="AX1779" s="202"/>
      <c r="AY1779" s="202"/>
      <c r="AZ1779" s="202"/>
      <c r="BA1779" s="202"/>
      <c r="BB1779" s="202"/>
      <c r="BC1779" s="202"/>
    </row>
    <row r="1780" spans="18:55" ht="14.25" customHeight="1">
      <c r="R1780" s="202"/>
      <c r="S1780" s="202"/>
      <c r="T1780" s="202"/>
      <c r="U1780" s="202"/>
      <c r="V1780" s="202"/>
      <c r="W1780" s="202"/>
      <c r="X1780" s="202"/>
      <c r="Y1780" s="202"/>
      <c r="Z1780" s="202"/>
      <c r="AA1780" s="202"/>
      <c r="AB1780" s="202"/>
      <c r="AC1780" s="202"/>
      <c r="AD1780" s="202"/>
      <c r="AE1780" s="202"/>
      <c r="AF1780" s="202"/>
      <c r="AG1780" s="202"/>
      <c r="AH1780" s="202"/>
      <c r="AI1780" s="202"/>
      <c r="AJ1780" s="202"/>
      <c r="AK1780" s="202"/>
      <c r="AL1780" s="202"/>
      <c r="AM1780" s="202"/>
      <c r="AN1780" s="202"/>
      <c r="AO1780" s="202"/>
      <c r="AP1780" s="202"/>
      <c r="AQ1780" s="202"/>
      <c r="AR1780" s="202"/>
      <c r="AS1780" s="202"/>
      <c r="AT1780" s="202"/>
      <c r="AU1780" s="202"/>
      <c r="AV1780" s="202"/>
      <c r="AW1780" s="202"/>
      <c r="AX1780" s="202"/>
      <c r="AY1780" s="202"/>
      <c r="AZ1780" s="202"/>
      <c r="BA1780" s="202"/>
      <c r="BB1780" s="202"/>
      <c r="BC1780" s="202"/>
    </row>
    <row r="1781" spans="18:55" ht="14.25" customHeight="1">
      <c r="R1781" s="202"/>
      <c r="S1781" s="202"/>
      <c r="T1781" s="202"/>
      <c r="U1781" s="202"/>
      <c r="V1781" s="202"/>
      <c r="W1781" s="202"/>
      <c r="X1781" s="202"/>
      <c r="Y1781" s="202"/>
      <c r="Z1781" s="202"/>
      <c r="AA1781" s="202"/>
      <c r="AB1781" s="202"/>
      <c r="AC1781" s="202"/>
      <c r="AD1781" s="202"/>
      <c r="AE1781" s="202"/>
      <c r="AF1781" s="202"/>
      <c r="AG1781" s="202"/>
      <c r="AH1781" s="202"/>
      <c r="AI1781" s="202"/>
      <c r="AJ1781" s="202"/>
      <c r="AK1781" s="202"/>
      <c r="AL1781" s="202"/>
      <c r="AM1781" s="202"/>
      <c r="AN1781" s="202"/>
      <c r="AO1781" s="202"/>
      <c r="AP1781" s="202"/>
      <c r="AQ1781" s="202"/>
      <c r="AR1781" s="202"/>
      <c r="AS1781" s="202"/>
      <c r="AT1781" s="202"/>
      <c r="AU1781" s="202"/>
      <c r="AV1781" s="202"/>
      <c r="AW1781" s="202"/>
      <c r="AX1781" s="202"/>
      <c r="AY1781" s="202"/>
      <c r="AZ1781" s="202"/>
      <c r="BA1781" s="202"/>
      <c r="BB1781" s="202"/>
      <c r="BC1781" s="202"/>
    </row>
    <row r="1782" spans="18:55" ht="14.25" customHeight="1">
      <c r="R1782" s="202"/>
      <c r="S1782" s="202"/>
      <c r="T1782" s="202"/>
      <c r="U1782" s="202"/>
      <c r="V1782" s="202"/>
      <c r="W1782" s="202"/>
      <c r="X1782" s="202"/>
      <c r="Y1782" s="202"/>
      <c r="Z1782" s="202"/>
      <c r="AA1782" s="202"/>
      <c r="AB1782" s="202"/>
      <c r="AC1782" s="202"/>
      <c r="AD1782" s="202"/>
      <c r="AE1782" s="202"/>
      <c r="AF1782" s="202"/>
      <c r="AG1782" s="202"/>
      <c r="AH1782" s="202"/>
      <c r="AI1782" s="202"/>
      <c r="AJ1782" s="202"/>
      <c r="AK1782" s="202"/>
      <c r="AL1782" s="202"/>
      <c r="AM1782" s="202"/>
      <c r="AN1782" s="202"/>
      <c r="AO1782" s="202"/>
      <c r="AP1782" s="202"/>
      <c r="AQ1782" s="202"/>
      <c r="AR1782" s="202"/>
      <c r="AS1782" s="202"/>
      <c r="AT1782" s="202"/>
      <c r="AU1782" s="202"/>
      <c r="AV1782" s="202"/>
      <c r="AW1782" s="202"/>
      <c r="AX1782" s="202"/>
      <c r="AY1782" s="202"/>
      <c r="AZ1782" s="202"/>
      <c r="BA1782" s="202"/>
      <c r="BB1782" s="202"/>
      <c r="BC1782" s="202"/>
    </row>
    <row r="1783" spans="18:55" ht="14.25" customHeight="1">
      <c r="R1783" s="202"/>
      <c r="S1783" s="202"/>
      <c r="T1783" s="202"/>
      <c r="U1783" s="202"/>
      <c r="V1783" s="202"/>
      <c r="W1783" s="202"/>
      <c r="X1783" s="202"/>
      <c r="Y1783" s="202"/>
      <c r="Z1783" s="202"/>
      <c r="AA1783" s="202"/>
      <c r="AB1783" s="202"/>
      <c r="AC1783" s="202"/>
      <c r="AD1783" s="202"/>
      <c r="AE1783" s="202"/>
      <c r="AF1783" s="202"/>
      <c r="AG1783" s="202"/>
      <c r="AH1783" s="202"/>
      <c r="AI1783" s="202"/>
      <c r="AJ1783" s="202"/>
      <c r="AK1783" s="202"/>
      <c r="AL1783" s="202"/>
      <c r="AM1783" s="202"/>
      <c r="AN1783" s="202"/>
      <c r="AO1783" s="202"/>
      <c r="AP1783" s="202"/>
      <c r="AQ1783" s="202"/>
      <c r="AR1783" s="202"/>
      <c r="AS1783" s="202"/>
      <c r="AT1783" s="202"/>
      <c r="AU1783" s="202"/>
      <c r="AV1783" s="202"/>
      <c r="AW1783" s="202"/>
      <c r="AX1783" s="202"/>
      <c r="AY1783" s="202"/>
      <c r="AZ1783" s="202"/>
      <c r="BA1783" s="202"/>
      <c r="BB1783" s="202"/>
      <c r="BC1783" s="202"/>
    </row>
    <row r="1784" spans="18:55" ht="14.25" customHeight="1">
      <c r="R1784" s="202"/>
      <c r="S1784" s="202"/>
      <c r="T1784" s="202"/>
      <c r="U1784" s="202"/>
      <c r="V1784" s="202"/>
      <c r="W1784" s="202"/>
      <c r="X1784" s="202"/>
      <c r="Y1784" s="202"/>
      <c r="Z1784" s="202"/>
      <c r="AA1784" s="202"/>
      <c r="AB1784" s="202"/>
      <c r="AC1784" s="202"/>
      <c r="AD1784" s="202"/>
      <c r="AE1784" s="202"/>
      <c r="AF1784" s="202"/>
      <c r="AG1784" s="202"/>
      <c r="AH1784" s="202"/>
      <c r="AI1784" s="202"/>
      <c r="AJ1784" s="202"/>
      <c r="AK1784" s="202"/>
      <c r="AL1784" s="202"/>
      <c r="AM1784" s="202"/>
      <c r="AN1784" s="202"/>
      <c r="AO1784" s="202"/>
      <c r="AP1784" s="202"/>
      <c r="AQ1784" s="202"/>
      <c r="AR1784" s="202"/>
      <c r="AS1784" s="202"/>
      <c r="AT1784" s="202"/>
      <c r="AU1784" s="202"/>
      <c r="AV1784" s="202"/>
      <c r="AW1784" s="202"/>
      <c r="AX1784" s="202"/>
      <c r="AY1784" s="202"/>
      <c r="AZ1784" s="202"/>
      <c r="BA1784" s="202"/>
      <c r="BB1784" s="202"/>
      <c r="BC1784" s="202"/>
    </row>
    <row r="1785" spans="18:55" ht="14.25" customHeight="1">
      <c r="R1785" s="202"/>
      <c r="S1785" s="202"/>
      <c r="T1785" s="202"/>
      <c r="U1785" s="202"/>
      <c r="V1785" s="202"/>
      <c r="W1785" s="202"/>
      <c r="X1785" s="202"/>
      <c r="Y1785" s="202"/>
      <c r="Z1785" s="202"/>
      <c r="AA1785" s="202"/>
      <c r="AB1785" s="202"/>
      <c r="AC1785" s="202"/>
      <c r="AD1785" s="202"/>
      <c r="AE1785" s="202"/>
      <c r="AF1785" s="202"/>
      <c r="AG1785" s="202"/>
      <c r="AH1785" s="202"/>
      <c r="AI1785" s="202"/>
      <c r="AJ1785" s="202"/>
      <c r="AK1785" s="202"/>
      <c r="AL1785" s="202"/>
      <c r="AM1785" s="202"/>
      <c r="AN1785" s="202"/>
      <c r="AO1785" s="202"/>
      <c r="AP1785" s="202"/>
      <c r="AQ1785" s="202"/>
      <c r="AR1785" s="202"/>
      <c r="AS1785" s="202"/>
      <c r="AT1785" s="202"/>
      <c r="AU1785" s="202"/>
      <c r="AV1785" s="202"/>
      <c r="AW1785" s="202"/>
      <c r="AX1785" s="202"/>
      <c r="AY1785" s="202"/>
      <c r="AZ1785" s="202"/>
      <c r="BA1785" s="202"/>
      <c r="BB1785" s="202"/>
      <c r="BC1785" s="202"/>
    </row>
    <row r="1786" spans="18:55" ht="14.25" customHeight="1">
      <c r="R1786" s="202"/>
      <c r="S1786" s="202"/>
      <c r="T1786" s="202"/>
      <c r="U1786" s="202"/>
      <c r="V1786" s="202"/>
      <c r="W1786" s="202"/>
      <c r="X1786" s="202"/>
      <c r="Y1786" s="202"/>
      <c r="Z1786" s="202"/>
      <c r="AA1786" s="202"/>
      <c r="AB1786" s="202"/>
      <c r="AC1786" s="202"/>
      <c r="AD1786" s="202"/>
      <c r="AE1786" s="202"/>
      <c r="AF1786" s="202"/>
      <c r="AG1786" s="202"/>
      <c r="AH1786" s="202"/>
      <c r="AI1786" s="202"/>
      <c r="AJ1786" s="202"/>
      <c r="AK1786" s="202"/>
      <c r="AL1786" s="202"/>
      <c r="AM1786" s="202"/>
      <c r="AN1786" s="202"/>
      <c r="AO1786" s="202"/>
      <c r="AP1786" s="202"/>
      <c r="AQ1786" s="202"/>
      <c r="AR1786" s="202"/>
      <c r="AS1786" s="202"/>
      <c r="AT1786" s="202"/>
      <c r="AU1786" s="202"/>
      <c r="AV1786" s="202"/>
      <c r="AW1786" s="202"/>
      <c r="AX1786" s="202"/>
      <c r="AY1786" s="202"/>
      <c r="AZ1786" s="202"/>
      <c r="BA1786" s="202"/>
      <c r="BB1786" s="202"/>
      <c r="BC1786" s="202"/>
    </row>
    <row r="1787" spans="18:55" ht="14.25" customHeight="1">
      <c r="R1787" s="202"/>
      <c r="S1787" s="202"/>
      <c r="T1787" s="202"/>
      <c r="U1787" s="202"/>
      <c r="V1787" s="202"/>
      <c r="W1787" s="202"/>
      <c r="X1787" s="202"/>
      <c r="Y1787" s="202"/>
      <c r="Z1787" s="202"/>
      <c r="AA1787" s="202"/>
      <c r="AB1787" s="202"/>
      <c r="AC1787" s="202"/>
      <c r="AD1787" s="202"/>
      <c r="AE1787" s="202"/>
      <c r="AF1787" s="202"/>
      <c r="AG1787" s="202"/>
      <c r="AH1787" s="202"/>
      <c r="AI1787" s="202"/>
      <c r="AJ1787" s="202"/>
      <c r="AK1787" s="202"/>
      <c r="AL1787" s="202"/>
      <c r="AM1787" s="202"/>
      <c r="AN1787" s="202"/>
      <c r="AO1787" s="202"/>
      <c r="AP1787" s="202"/>
      <c r="AQ1787" s="202"/>
      <c r="AR1787" s="202"/>
      <c r="AS1787" s="202"/>
      <c r="AT1787" s="202"/>
      <c r="AU1787" s="202"/>
      <c r="AV1787" s="202"/>
      <c r="AW1787" s="202"/>
      <c r="AX1787" s="202"/>
      <c r="AY1787" s="202"/>
      <c r="AZ1787" s="202"/>
      <c r="BA1787" s="202"/>
      <c r="BB1787" s="202"/>
      <c r="BC1787" s="202"/>
    </row>
    <row r="1788" spans="18:55" ht="14.25" customHeight="1">
      <c r="R1788" s="202"/>
      <c r="S1788" s="202"/>
      <c r="T1788" s="202"/>
      <c r="U1788" s="202"/>
      <c r="V1788" s="202"/>
      <c r="W1788" s="202"/>
      <c r="X1788" s="202"/>
      <c r="Y1788" s="202"/>
      <c r="Z1788" s="202"/>
      <c r="AA1788" s="202"/>
      <c r="AB1788" s="202"/>
      <c r="AC1788" s="202"/>
      <c r="AD1788" s="202"/>
      <c r="AE1788" s="202"/>
      <c r="AF1788" s="202"/>
      <c r="AG1788" s="202"/>
      <c r="AH1788" s="202"/>
      <c r="AI1788" s="202"/>
      <c r="AJ1788" s="202"/>
      <c r="AK1788" s="202"/>
      <c r="AL1788" s="202"/>
      <c r="AM1788" s="202"/>
      <c r="AN1788" s="202"/>
      <c r="AO1788" s="202"/>
      <c r="AP1788" s="202"/>
      <c r="AQ1788" s="202"/>
      <c r="AR1788" s="202"/>
      <c r="AS1788" s="202"/>
      <c r="AT1788" s="202"/>
      <c r="AU1788" s="202"/>
      <c r="AV1788" s="202"/>
      <c r="AW1788" s="202"/>
      <c r="AX1788" s="202"/>
      <c r="AY1788" s="202"/>
      <c r="AZ1788" s="202"/>
      <c r="BA1788" s="202"/>
      <c r="BB1788" s="202"/>
      <c r="BC1788" s="202"/>
    </row>
    <row r="1789" spans="18:55" ht="14.25" customHeight="1">
      <c r="R1789" s="202"/>
      <c r="S1789" s="202"/>
      <c r="T1789" s="202"/>
      <c r="U1789" s="202"/>
      <c r="V1789" s="202"/>
      <c r="W1789" s="202"/>
      <c r="X1789" s="202"/>
      <c r="Y1789" s="202"/>
      <c r="Z1789" s="202"/>
      <c r="AA1789" s="202"/>
      <c r="AB1789" s="202"/>
      <c r="AC1789" s="202"/>
      <c r="AD1789" s="202"/>
      <c r="AE1789" s="202"/>
      <c r="AF1789" s="202"/>
      <c r="AG1789" s="202"/>
      <c r="AH1789" s="202"/>
      <c r="AI1789" s="202"/>
      <c r="AJ1789" s="202"/>
      <c r="AK1789" s="202"/>
      <c r="AL1789" s="202"/>
      <c r="AM1789" s="202"/>
      <c r="AN1789" s="202"/>
      <c r="AO1789" s="202"/>
      <c r="AP1789" s="202"/>
      <c r="AQ1789" s="202"/>
      <c r="AR1789" s="202"/>
      <c r="AS1789" s="202"/>
      <c r="AT1789" s="202"/>
      <c r="AU1789" s="202"/>
      <c r="AV1789" s="202"/>
      <c r="AW1789" s="202"/>
      <c r="AX1789" s="202"/>
      <c r="AY1789" s="202"/>
      <c r="AZ1789" s="202"/>
      <c r="BA1789" s="202"/>
      <c r="BB1789" s="202"/>
      <c r="BC1789" s="202"/>
    </row>
    <row r="1790" spans="18:55" ht="14.25" customHeight="1">
      <c r="R1790" s="202"/>
      <c r="S1790" s="202"/>
      <c r="T1790" s="202"/>
      <c r="U1790" s="202"/>
      <c r="V1790" s="202"/>
      <c r="W1790" s="202"/>
      <c r="X1790" s="202"/>
      <c r="Y1790" s="202"/>
      <c r="Z1790" s="202"/>
      <c r="AA1790" s="202"/>
      <c r="AB1790" s="202"/>
      <c r="AC1790" s="202"/>
      <c r="AD1790" s="202"/>
      <c r="AE1790" s="202"/>
      <c r="AF1790" s="202"/>
      <c r="AG1790" s="202"/>
      <c r="AH1790" s="202"/>
      <c r="AI1790" s="202"/>
      <c r="AJ1790" s="202"/>
      <c r="AK1790" s="202"/>
      <c r="AL1790" s="202"/>
      <c r="AM1790" s="202"/>
      <c r="AN1790" s="202"/>
      <c r="AO1790" s="202"/>
      <c r="AP1790" s="202"/>
      <c r="AQ1790" s="202"/>
      <c r="AR1790" s="202"/>
      <c r="AS1790" s="202"/>
      <c r="AT1790" s="202"/>
      <c r="AU1790" s="202"/>
      <c r="AV1790" s="202"/>
      <c r="AW1790" s="202"/>
      <c r="AX1790" s="202"/>
      <c r="AY1790" s="202"/>
      <c r="AZ1790" s="202"/>
      <c r="BA1790" s="202"/>
      <c r="BB1790" s="202"/>
      <c r="BC1790" s="202"/>
    </row>
    <row r="1791" spans="18:55" ht="14.25" customHeight="1">
      <c r="R1791" s="202"/>
      <c r="S1791" s="202"/>
      <c r="T1791" s="202"/>
      <c r="U1791" s="202"/>
      <c r="V1791" s="202"/>
      <c r="W1791" s="202"/>
      <c r="X1791" s="202"/>
      <c r="Y1791" s="202"/>
      <c r="Z1791" s="202"/>
      <c r="AA1791" s="202"/>
      <c r="AB1791" s="202"/>
      <c r="AC1791" s="202"/>
      <c r="AD1791" s="202"/>
      <c r="AE1791" s="202"/>
      <c r="AF1791" s="202"/>
      <c r="AG1791" s="202"/>
      <c r="AH1791" s="202"/>
      <c r="AI1791" s="202"/>
      <c r="AJ1791" s="202"/>
      <c r="AK1791" s="202"/>
      <c r="AL1791" s="202"/>
      <c r="AM1791" s="202"/>
      <c r="AN1791" s="202"/>
      <c r="AO1791" s="202"/>
      <c r="AP1791" s="202"/>
      <c r="AQ1791" s="202"/>
      <c r="AR1791" s="202"/>
      <c r="AS1791" s="202"/>
      <c r="AT1791" s="202"/>
      <c r="AU1791" s="202"/>
      <c r="AV1791" s="202"/>
      <c r="AW1791" s="202"/>
      <c r="AX1791" s="202"/>
      <c r="AY1791" s="202"/>
      <c r="AZ1791" s="202"/>
      <c r="BA1791" s="202"/>
      <c r="BB1791" s="202"/>
      <c r="BC1791" s="202"/>
    </row>
    <row r="1792" spans="18:55" ht="14.25" customHeight="1">
      <c r="R1792" s="202"/>
      <c r="S1792" s="202"/>
      <c r="T1792" s="202"/>
      <c r="U1792" s="202"/>
      <c r="V1792" s="202"/>
      <c r="W1792" s="202"/>
      <c r="X1792" s="202"/>
      <c r="Y1792" s="202"/>
      <c r="Z1792" s="202"/>
      <c r="AA1792" s="202"/>
      <c r="AB1792" s="202"/>
      <c r="AC1792" s="202"/>
      <c r="AD1792" s="202"/>
      <c r="AE1792" s="202"/>
      <c r="AF1792" s="202"/>
      <c r="AG1792" s="202"/>
      <c r="AH1792" s="202"/>
      <c r="AI1792" s="202"/>
      <c r="AJ1792" s="202"/>
      <c r="AK1792" s="202"/>
      <c r="AL1792" s="202"/>
      <c r="AM1792" s="202"/>
      <c r="AN1792" s="202"/>
      <c r="AO1792" s="202"/>
      <c r="AP1792" s="202"/>
      <c r="AQ1792" s="202"/>
      <c r="AR1792" s="202"/>
      <c r="AS1792" s="202"/>
      <c r="AT1792" s="202"/>
      <c r="AU1792" s="202"/>
      <c r="AV1792" s="202"/>
      <c r="AW1792" s="202"/>
      <c r="AX1792" s="202"/>
      <c r="AY1792" s="202"/>
      <c r="AZ1792" s="202"/>
      <c r="BA1792" s="202"/>
      <c r="BB1792" s="202"/>
      <c r="BC1792" s="202"/>
    </row>
    <row r="1793" spans="18:55" ht="14.25" customHeight="1">
      <c r="R1793" s="202"/>
      <c r="S1793" s="202"/>
      <c r="T1793" s="202"/>
      <c r="U1793" s="202"/>
      <c r="V1793" s="202"/>
      <c r="W1793" s="202"/>
      <c r="X1793" s="202"/>
      <c r="Y1793" s="202"/>
      <c r="Z1793" s="202"/>
      <c r="AA1793" s="202"/>
      <c r="AB1793" s="202"/>
      <c r="AC1793" s="202"/>
      <c r="AD1793" s="202"/>
      <c r="AE1793" s="202"/>
      <c r="AF1793" s="202"/>
      <c r="AG1793" s="202"/>
      <c r="AH1793" s="202"/>
      <c r="AI1793" s="202"/>
      <c r="AJ1793" s="202"/>
      <c r="AK1793" s="202"/>
      <c r="AL1793" s="202"/>
      <c r="AM1793" s="202"/>
      <c r="AN1793" s="202"/>
      <c r="AO1793" s="202"/>
      <c r="AP1793" s="202"/>
      <c r="AQ1793" s="202"/>
      <c r="AR1793" s="202"/>
      <c r="AS1793" s="202"/>
      <c r="AT1793" s="202"/>
      <c r="AU1793" s="202"/>
      <c r="AV1793" s="202"/>
      <c r="AW1793" s="202"/>
      <c r="AX1793" s="202"/>
      <c r="AY1793" s="202"/>
      <c r="AZ1793" s="202"/>
      <c r="BA1793" s="202"/>
      <c r="BB1793" s="202"/>
      <c r="BC1793" s="202"/>
    </row>
    <row r="1794" spans="18:55" ht="14.25" customHeight="1">
      <c r="R1794" s="202"/>
      <c r="S1794" s="202"/>
      <c r="T1794" s="202"/>
      <c r="U1794" s="202"/>
      <c r="V1794" s="202"/>
      <c r="W1794" s="202"/>
      <c r="X1794" s="202"/>
      <c r="Y1794" s="202"/>
      <c r="Z1794" s="202"/>
      <c r="AA1794" s="202"/>
      <c r="AB1794" s="202"/>
      <c r="AC1794" s="202"/>
      <c r="AD1794" s="202"/>
      <c r="AE1794" s="202"/>
      <c r="AF1794" s="202"/>
      <c r="AG1794" s="202"/>
      <c r="AH1794" s="202"/>
      <c r="AI1794" s="202"/>
      <c r="AJ1794" s="202"/>
      <c r="AK1794" s="202"/>
      <c r="AL1794" s="202"/>
      <c r="AM1794" s="202"/>
      <c r="AN1794" s="202"/>
      <c r="AO1794" s="202"/>
      <c r="AP1794" s="202"/>
      <c r="AQ1794" s="202"/>
      <c r="AR1794" s="202"/>
      <c r="AS1794" s="202"/>
      <c r="AT1794" s="202"/>
      <c r="AU1794" s="202"/>
      <c r="AV1794" s="202"/>
      <c r="AW1794" s="202"/>
      <c r="AX1794" s="202"/>
      <c r="AY1794" s="202"/>
      <c r="AZ1794" s="202"/>
      <c r="BA1794" s="202"/>
      <c r="BB1794" s="202"/>
      <c r="BC1794" s="202"/>
    </row>
    <row r="1795" spans="18:55" ht="14.25" customHeight="1">
      <c r="R1795" s="202"/>
      <c r="S1795" s="202"/>
      <c r="T1795" s="202"/>
      <c r="U1795" s="202"/>
      <c r="V1795" s="202"/>
      <c r="W1795" s="202"/>
      <c r="X1795" s="202"/>
      <c r="Y1795" s="202"/>
      <c r="Z1795" s="202"/>
      <c r="AA1795" s="202"/>
      <c r="AB1795" s="202"/>
      <c r="AC1795" s="202"/>
      <c r="AD1795" s="202"/>
      <c r="AE1795" s="202"/>
      <c r="AF1795" s="202"/>
      <c r="AG1795" s="202"/>
      <c r="AH1795" s="202"/>
      <c r="AI1795" s="202"/>
      <c r="AJ1795" s="202"/>
      <c r="AK1795" s="202"/>
      <c r="AL1795" s="202"/>
      <c r="AM1795" s="202"/>
      <c r="AN1795" s="202"/>
      <c r="AO1795" s="202"/>
      <c r="AP1795" s="202"/>
      <c r="AQ1795" s="202"/>
      <c r="AR1795" s="202"/>
      <c r="AS1795" s="202"/>
      <c r="AT1795" s="202"/>
      <c r="AU1795" s="202"/>
      <c r="AV1795" s="202"/>
      <c r="AW1795" s="202"/>
      <c r="AX1795" s="202"/>
      <c r="AY1795" s="202"/>
      <c r="AZ1795" s="202"/>
      <c r="BA1795" s="202"/>
      <c r="BB1795" s="202"/>
      <c r="BC1795" s="202"/>
    </row>
    <row r="1796" spans="18:55" ht="14.25" customHeight="1">
      <c r="R1796" s="202"/>
      <c r="S1796" s="202"/>
      <c r="T1796" s="202"/>
      <c r="U1796" s="202"/>
      <c r="V1796" s="202"/>
      <c r="W1796" s="202"/>
      <c r="X1796" s="202"/>
      <c r="Y1796" s="202"/>
      <c r="Z1796" s="202"/>
      <c r="AA1796" s="202"/>
      <c r="AB1796" s="202"/>
      <c r="AC1796" s="202"/>
      <c r="AD1796" s="202"/>
      <c r="AE1796" s="202"/>
      <c r="AF1796" s="202"/>
      <c r="AG1796" s="202"/>
      <c r="AH1796" s="202"/>
      <c r="AI1796" s="202"/>
      <c r="AJ1796" s="202"/>
      <c r="AK1796" s="202"/>
      <c r="AL1796" s="202"/>
      <c r="AM1796" s="202"/>
      <c r="AN1796" s="202"/>
      <c r="AO1796" s="202"/>
      <c r="AP1796" s="202"/>
      <c r="AQ1796" s="202"/>
      <c r="AR1796" s="202"/>
      <c r="AS1796" s="202"/>
      <c r="AT1796" s="202"/>
      <c r="AU1796" s="202"/>
      <c r="AV1796" s="202"/>
      <c r="AW1796" s="202"/>
      <c r="AX1796" s="202"/>
      <c r="AY1796" s="202"/>
      <c r="AZ1796" s="202"/>
      <c r="BA1796" s="202"/>
      <c r="BB1796" s="202"/>
      <c r="BC1796" s="202"/>
    </row>
    <row r="1797" spans="18:55" ht="14.25" customHeight="1">
      <c r="R1797" s="202"/>
      <c r="S1797" s="202"/>
      <c r="T1797" s="202"/>
      <c r="U1797" s="202"/>
      <c r="V1797" s="202"/>
      <c r="W1797" s="202"/>
      <c r="X1797" s="202"/>
      <c r="Y1797" s="202"/>
      <c r="Z1797" s="202"/>
      <c r="AA1797" s="202"/>
      <c r="AB1797" s="202"/>
      <c r="AC1797" s="202"/>
      <c r="AD1797" s="202"/>
      <c r="AE1797" s="202"/>
      <c r="AF1797" s="202"/>
      <c r="AG1797" s="202"/>
      <c r="AH1797" s="202"/>
      <c r="AI1797" s="202"/>
      <c r="AJ1797" s="202"/>
      <c r="AK1797" s="202"/>
      <c r="AL1797" s="202"/>
      <c r="AM1797" s="202"/>
      <c r="AN1797" s="202"/>
      <c r="AO1797" s="202"/>
      <c r="AP1797" s="202"/>
      <c r="AQ1797" s="202"/>
      <c r="AR1797" s="202"/>
      <c r="AS1797" s="202"/>
      <c r="AT1797" s="202"/>
      <c r="AU1797" s="202"/>
      <c r="AV1797" s="202"/>
      <c r="AW1797" s="202"/>
      <c r="AX1797" s="202"/>
      <c r="AY1797" s="202"/>
      <c r="AZ1797" s="202"/>
      <c r="BA1797" s="202"/>
      <c r="BB1797" s="202"/>
      <c r="BC1797" s="202"/>
    </row>
    <row r="1798" spans="18:55" ht="14.25" customHeight="1">
      <c r="R1798" s="202"/>
      <c r="S1798" s="202"/>
      <c r="T1798" s="202"/>
      <c r="U1798" s="202"/>
      <c r="V1798" s="202"/>
      <c r="W1798" s="202"/>
      <c r="X1798" s="202"/>
      <c r="Y1798" s="202"/>
      <c r="Z1798" s="202"/>
      <c r="AA1798" s="202"/>
      <c r="AB1798" s="202"/>
      <c r="AC1798" s="202"/>
      <c r="AD1798" s="202"/>
      <c r="AE1798" s="202"/>
      <c r="AF1798" s="202"/>
      <c r="AG1798" s="202"/>
      <c r="AH1798" s="202"/>
      <c r="AI1798" s="202"/>
      <c r="AJ1798" s="202"/>
      <c r="AK1798" s="202"/>
      <c r="AL1798" s="202"/>
      <c r="AM1798" s="202"/>
      <c r="AN1798" s="202"/>
      <c r="AO1798" s="202"/>
      <c r="AP1798" s="202"/>
      <c r="AQ1798" s="202"/>
      <c r="AR1798" s="202"/>
      <c r="AS1798" s="202"/>
      <c r="AT1798" s="202"/>
      <c r="AU1798" s="202"/>
      <c r="AV1798" s="202"/>
      <c r="AW1798" s="202"/>
      <c r="AX1798" s="202"/>
      <c r="AY1798" s="202"/>
      <c r="AZ1798" s="202"/>
      <c r="BA1798" s="202"/>
      <c r="BB1798" s="202"/>
      <c r="BC1798" s="202"/>
    </row>
    <row r="1799" spans="18:55" ht="14.25" customHeight="1">
      <c r="R1799" s="202"/>
      <c r="S1799" s="202"/>
      <c r="T1799" s="202"/>
      <c r="U1799" s="202"/>
      <c r="V1799" s="202"/>
      <c r="W1799" s="202"/>
      <c r="X1799" s="202"/>
      <c r="Y1799" s="202"/>
      <c r="Z1799" s="202"/>
      <c r="AA1799" s="202"/>
      <c r="AB1799" s="202"/>
      <c r="AC1799" s="202"/>
      <c r="AD1799" s="202"/>
      <c r="AE1799" s="202"/>
      <c r="AF1799" s="202"/>
      <c r="AG1799" s="202"/>
      <c r="AH1799" s="202"/>
      <c r="AI1799" s="202"/>
      <c r="AJ1799" s="202"/>
      <c r="AK1799" s="202"/>
      <c r="AL1799" s="202"/>
      <c r="AM1799" s="202"/>
      <c r="AN1799" s="202"/>
      <c r="AO1799" s="202"/>
      <c r="AP1799" s="202"/>
      <c r="AQ1799" s="202"/>
      <c r="AR1799" s="202"/>
      <c r="AS1799" s="202"/>
      <c r="AT1799" s="202"/>
      <c r="AU1799" s="202"/>
      <c r="AV1799" s="202"/>
      <c r="AW1799" s="202"/>
      <c r="AX1799" s="202"/>
      <c r="AY1799" s="202"/>
      <c r="AZ1799" s="202"/>
      <c r="BA1799" s="202"/>
      <c r="BB1799" s="202"/>
      <c r="BC1799" s="202"/>
    </row>
    <row r="1800" spans="18:55" ht="14.25" customHeight="1">
      <c r="R1800" s="202"/>
      <c r="S1800" s="202"/>
      <c r="T1800" s="202"/>
      <c r="U1800" s="202"/>
      <c r="V1800" s="202"/>
      <c r="W1800" s="202"/>
      <c r="X1800" s="202"/>
      <c r="Y1800" s="202"/>
      <c r="Z1800" s="202"/>
      <c r="AA1800" s="202"/>
      <c r="AB1800" s="202"/>
      <c r="AC1800" s="202"/>
      <c r="AD1800" s="202"/>
      <c r="AE1800" s="202"/>
      <c r="AF1800" s="202"/>
      <c r="AG1800" s="202"/>
      <c r="AH1800" s="202"/>
      <c r="AI1800" s="202"/>
      <c r="AJ1800" s="202"/>
      <c r="AK1800" s="202"/>
      <c r="AL1800" s="202"/>
      <c r="AM1800" s="202"/>
      <c r="AN1800" s="202"/>
      <c r="AO1800" s="202"/>
      <c r="AP1800" s="202"/>
      <c r="AQ1800" s="202"/>
      <c r="AR1800" s="202"/>
      <c r="AS1800" s="202"/>
      <c r="AT1800" s="202"/>
      <c r="AU1800" s="202"/>
      <c r="AV1800" s="202"/>
      <c r="AW1800" s="202"/>
      <c r="AX1800" s="202"/>
      <c r="AY1800" s="202"/>
      <c r="AZ1800" s="202"/>
      <c r="BA1800" s="202"/>
      <c r="BB1800" s="202"/>
      <c r="BC1800" s="202"/>
    </row>
    <row r="1801" spans="18:55" ht="14.25" customHeight="1">
      <c r="R1801" s="202"/>
      <c r="S1801" s="202"/>
      <c r="T1801" s="202"/>
      <c r="U1801" s="202"/>
      <c r="V1801" s="202"/>
      <c r="W1801" s="202"/>
      <c r="X1801" s="202"/>
      <c r="Y1801" s="202"/>
      <c r="Z1801" s="202"/>
      <c r="AA1801" s="202"/>
      <c r="AB1801" s="202"/>
      <c r="AC1801" s="202"/>
      <c r="AD1801" s="202"/>
      <c r="AE1801" s="202"/>
      <c r="AF1801" s="202"/>
      <c r="AG1801" s="202"/>
      <c r="AH1801" s="202"/>
      <c r="AI1801" s="202"/>
      <c r="AJ1801" s="202"/>
      <c r="AK1801" s="202"/>
      <c r="AL1801" s="202"/>
      <c r="AM1801" s="202"/>
      <c r="AN1801" s="202"/>
      <c r="AO1801" s="202"/>
      <c r="AP1801" s="202"/>
      <c r="AQ1801" s="202"/>
      <c r="AR1801" s="202"/>
      <c r="AS1801" s="202"/>
      <c r="AT1801" s="202"/>
      <c r="AU1801" s="202"/>
      <c r="AV1801" s="202"/>
      <c r="AW1801" s="202"/>
      <c r="AX1801" s="202"/>
      <c r="AY1801" s="202"/>
      <c r="AZ1801" s="202"/>
      <c r="BA1801" s="202"/>
      <c r="BB1801" s="202"/>
      <c r="BC1801" s="202"/>
    </row>
    <row r="1802" spans="18:55" ht="14.25" customHeight="1">
      <c r="R1802" s="202"/>
      <c r="S1802" s="202"/>
      <c r="T1802" s="202"/>
      <c r="U1802" s="202"/>
      <c r="V1802" s="202"/>
      <c r="W1802" s="202"/>
      <c r="X1802" s="202"/>
      <c r="Y1802" s="202"/>
      <c r="Z1802" s="202"/>
      <c r="AA1802" s="202"/>
      <c r="AB1802" s="202"/>
      <c r="AC1802" s="202"/>
      <c r="AD1802" s="202"/>
      <c r="AE1802" s="202"/>
      <c r="AF1802" s="202"/>
      <c r="AG1802" s="202"/>
      <c r="AH1802" s="202"/>
      <c r="AI1802" s="202"/>
      <c r="AJ1802" s="202"/>
      <c r="AK1802" s="202"/>
      <c r="AL1802" s="202"/>
      <c r="AM1802" s="202"/>
      <c r="AN1802" s="202"/>
      <c r="AO1802" s="202"/>
      <c r="AP1802" s="202"/>
      <c r="AQ1802" s="202"/>
      <c r="AR1802" s="202"/>
      <c r="AS1802" s="202"/>
      <c r="AT1802" s="202"/>
      <c r="AU1802" s="202"/>
      <c r="AV1802" s="202"/>
      <c r="AW1802" s="202"/>
      <c r="AX1802" s="202"/>
      <c r="AY1802" s="202"/>
      <c r="AZ1802" s="202"/>
      <c r="BA1802" s="202"/>
      <c r="BB1802" s="202"/>
      <c r="BC1802" s="202"/>
    </row>
    <row r="1803" spans="18:55" ht="14.25" customHeight="1">
      <c r="R1803" s="202"/>
      <c r="S1803" s="202"/>
      <c r="T1803" s="202"/>
      <c r="U1803" s="202"/>
      <c r="V1803" s="202"/>
      <c r="W1803" s="202"/>
      <c r="X1803" s="202"/>
      <c r="Y1803" s="202"/>
      <c r="Z1803" s="202"/>
      <c r="AA1803" s="202"/>
      <c r="AB1803" s="202"/>
      <c r="AC1803" s="202"/>
      <c r="AD1803" s="202"/>
      <c r="AE1803" s="202"/>
      <c r="AF1803" s="202"/>
      <c r="AG1803" s="202"/>
      <c r="AH1803" s="202"/>
      <c r="AI1803" s="202"/>
      <c r="AJ1803" s="202"/>
      <c r="AK1803" s="202"/>
      <c r="AL1803" s="202"/>
      <c r="AM1803" s="202"/>
      <c r="AN1803" s="202"/>
      <c r="AO1803" s="202"/>
      <c r="AP1803" s="202"/>
      <c r="AQ1803" s="202"/>
      <c r="AR1803" s="202"/>
      <c r="AS1803" s="202"/>
      <c r="AT1803" s="202"/>
      <c r="AU1803" s="202"/>
      <c r="AV1803" s="202"/>
      <c r="AW1803" s="202"/>
      <c r="AX1803" s="202"/>
      <c r="AY1803" s="202"/>
      <c r="AZ1803" s="202"/>
      <c r="BA1803" s="202"/>
      <c r="BB1803" s="202"/>
      <c r="BC1803" s="202"/>
    </row>
    <row r="1804" spans="18:55" ht="14.25" customHeight="1">
      <c r="R1804" s="202"/>
      <c r="S1804" s="202"/>
      <c r="T1804" s="202"/>
      <c r="U1804" s="202"/>
      <c r="V1804" s="202"/>
      <c r="W1804" s="202"/>
      <c r="X1804" s="202"/>
      <c r="Y1804" s="202"/>
      <c r="Z1804" s="202"/>
      <c r="AA1804" s="202"/>
      <c r="AB1804" s="202"/>
      <c r="AC1804" s="202"/>
      <c r="AD1804" s="202"/>
      <c r="AE1804" s="202"/>
      <c r="AF1804" s="202"/>
      <c r="AG1804" s="202"/>
      <c r="AH1804" s="202"/>
      <c r="AI1804" s="202"/>
      <c r="AJ1804" s="202"/>
      <c r="AK1804" s="202"/>
      <c r="AL1804" s="202"/>
      <c r="AM1804" s="202"/>
      <c r="AN1804" s="202"/>
      <c r="AO1804" s="202"/>
      <c r="AP1804" s="202"/>
      <c r="AQ1804" s="202"/>
      <c r="AR1804" s="202"/>
      <c r="AS1804" s="202"/>
      <c r="AT1804" s="202"/>
      <c r="AU1804" s="202"/>
      <c r="AV1804" s="202"/>
      <c r="AW1804" s="202"/>
      <c r="AX1804" s="202"/>
      <c r="AY1804" s="202"/>
      <c r="AZ1804" s="202"/>
      <c r="BA1804" s="202"/>
      <c r="BB1804" s="202"/>
      <c r="BC1804" s="202"/>
    </row>
    <row r="1805" spans="18:55" ht="14.25" customHeight="1">
      <c r="R1805" s="202"/>
      <c r="S1805" s="202"/>
      <c r="T1805" s="202"/>
      <c r="U1805" s="202"/>
      <c r="V1805" s="202"/>
      <c r="W1805" s="202"/>
      <c r="X1805" s="202"/>
      <c r="Y1805" s="202"/>
      <c r="Z1805" s="202"/>
      <c r="AA1805" s="202"/>
      <c r="AB1805" s="202"/>
      <c r="AC1805" s="202"/>
      <c r="AD1805" s="202"/>
      <c r="AE1805" s="202"/>
      <c r="AF1805" s="202"/>
      <c r="AG1805" s="202"/>
      <c r="AH1805" s="202"/>
      <c r="AI1805" s="202"/>
      <c r="AJ1805" s="202"/>
      <c r="AK1805" s="202"/>
      <c r="AL1805" s="202"/>
      <c r="AM1805" s="202"/>
      <c r="AN1805" s="202"/>
      <c r="AO1805" s="202"/>
      <c r="AP1805" s="202"/>
      <c r="AQ1805" s="202"/>
      <c r="AR1805" s="202"/>
      <c r="AS1805" s="202"/>
      <c r="AT1805" s="202"/>
      <c r="AU1805" s="202"/>
      <c r="AV1805" s="202"/>
      <c r="AW1805" s="202"/>
      <c r="AX1805" s="202"/>
      <c r="AY1805" s="202"/>
      <c r="AZ1805" s="202"/>
      <c r="BA1805" s="202"/>
      <c r="BB1805" s="202"/>
      <c r="BC1805" s="202"/>
    </row>
    <row r="1806" spans="18:55" ht="14.25" customHeight="1">
      <c r="R1806" s="202"/>
      <c r="S1806" s="202"/>
      <c r="T1806" s="202"/>
      <c r="U1806" s="202"/>
      <c r="V1806" s="202"/>
      <c r="W1806" s="202"/>
      <c r="X1806" s="202"/>
      <c r="Y1806" s="202"/>
      <c r="Z1806" s="202"/>
      <c r="AA1806" s="202"/>
      <c r="AB1806" s="202"/>
      <c r="AC1806" s="202"/>
      <c r="AD1806" s="202"/>
      <c r="AE1806" s="202"/>
      <c r="AF1806" s="202"/>
      <c r="AG1806" s="202"/>
      <c r="AH1806" s="202"/>
      <c r="AI1806" s="202"/>
      <c r="AJ1806" s="202"/>
      <c r="AK1806" s="202"/>
      <c r="AL1806" s="202"/>
      <c r="AM1806" s="202"/>
      <c r="AN1806" s="202"/>
      <c r="AO1806" s="202"/>
      <c r="AP1806" s="202"/>
      <c r="AQ1806" s="202"/>
      <c r="AR1806" s="202"/>
      <c r="AS1806" s="202"/>
      <c r="AT1806" s="202"/>
      <c r="AU1806" s="202"/>
      <c r="AV1806" s="202"/>
      <c r="AW1806" s="202"/>
      <c r="AX1806" s="202"/>
      <c r="AY1806" s="202"/>
      <c r="AZ1806" s="202"/>
      <c r="BA1806" s="202"/>
      <c r="BB1806" s="202"/>
      <c r="BC1806" s="202"/>
    </row>
    <row r="1807" spans="18:55" ht="14.25" customHeight="1">
      <c r="R1807" s="202"/>
      <c r="S1807" s="202"/>
      <c r="T1807" s="202"/>
      <c r="U1807" s="202"/>
      <c r="V1807" s="202"/>
      <c r="W1807" s="202"/>
      <c r="X1807" s="202"/>
      <c r="Y1807" s="202"/>
      <c r="Z1807" s="202"/>
      <c r="AA1807" s="202"/>
      <c r="AB1807" s="202"/>
      <c r="AC1807" s="202"/>
      <c r="AD1807" s="202"/>
      <c r="AE1807" s="202"/>
      <c r="AF1807" s="202"/>
      <c r="AG1807" s="202"/>
      <c r="AH1807" s="202"/>
      <c r="AI1807" s="202"/>
      <c r="AJ1807" s="202"/>
      <c r="AK1807" s="202"/>
      <c r="AL1807" s="202"/>
      <c r="AM1807" s="202"/>
      <c r="AN1807" s="202"/>
      <c r="AO1807" s="202"/>
      <c r="AP1807" s="202"/>
      <c r="AQ1807" s="202"/>
      <c r="AR1807" s="202"/>
      <c r="AS1807" s="202"/>
      <c r="AT1807" s="202"/>
      <c r="AU1807" s="202"/>
      <c r="AV1807" s="202"/>
      <c r="AW1807" s="202"/>
      <c r="AX1807" s="202"/>
      <c r="AY1807" s="202"/>
      <c r="AZ1807" s="202"/>
      <c r="BA1807" s="202"/>
      <c r="BB1807" s="202"/>
      <c r="BC1807" s="202"/>
    </row>
    <row r="1808" spans="18:55" ht="14.25" customHeight="1">
      <c r="R1808" s="202"/>
      <c r="S1808" s="202"/>
      <c r="T1808" s="202"/>
      <c r="U1808" s="202"/>
      <c r="V1808" s="202"/>
      <c r="W1808" s="202"/>
      <c r="X1808" s="202"/>
      <c r="Y1808" s="202"/>
      <c r="Z1808" s="202"/>
      <c r="AA1808" s="202"/>
      <c r="AB1808" s="202"/>
      <c r="AC1808" s="202"/>
      <c r="AD1808" s="202"/>
      <c r="AE1808" s="202"/>
      <c r="AF1808" s="202"/>
      <c r="AG1808" s="202"/>
      <c r="AH1808" s="202"/>
      <c r="AI1808" s="202"/>
      <c r="AJ1808" s="202"/>
      <c r="AK1808" s="202"/>
      <c r="AL1808" s="202"/>
      <c r="AM1808" s="202"/>
      <c r="AN1808" s="202"/>
      <c r="AO1808" s="202"/>
      <c r="AP1808" s="202"/>
      <c r="AQ1808" s="202"/>
      <c r="AR1808" s="202"/>
      <c r="AS1808" s="202"/>
      <c r="AT1808" s="202"/>
      <c r="AU1808" s="202"/>
      <c r="AV1808" s="202"/>
      <c r="AW1808" s="202"/>
      <c r="AX1808" s="202"/>
      <c r="AY1808" s="202"/>
      <c r="AZ1808" s="202"/>
      <c r="BA1808" s="202"/>
      <c r="BB1808" s="202"/>
      <c r="BC1808" s="202"/>
    </row>
    <row r="1809" spans="18:55" ht="14.25" customHeight="1">
      <c r="R1809" s="202"/>
      <c r="S1809" s="202"/>
      <c r="T1809" s="202"/>
      <c r="U1809" s="202"/>
      <c r="V1809" s="202"/>
      <c r="W1809" s="202"/>
      <c r="X1809" s="202"/>
      <c r="Y1809" s="202"/>
      <c r="Z1809" s="202"/>
      <c r="AA1809" s="202"/>
      <c r="AB1809" s="202"/>
      <c r="AC1809" s="202"/>
      <c r="AD1809" s="202"/>
      <c r="AE1809" s="202"/>
      <c r="AF1809" s="202"/>
      <c r="AG1809" s="202"/>
      <c r="AH1809" s="202"/>
      <c r="AI1809" s="202"/>
      <c r="AJ1809" s="202"/>
      <c r="AK1809" s="202"/>
      <c r="AL1809" s="202"/>
      <c r="AM1809" s="202"/>
      <c r="AN1809" s="202"/>
      <c r="AO1809" s="202"/>
      <c r="AP1809" s="202"/>
      <c r="AQ1809" s="202"/>
      <c r="AR1809" s="202"/>
      <c r="AS1809" s="202"/>
      <c r="AT1809" s="202"/>
      <c r="AU1809" s="202"/>
      <c r="AV1809" s="202"/>
      <c r="AW1809" s="202"/>
      <c r="AX1809" s="202"/>
      <c r="AY1809" s="202"/>
      <c r="AZ1809" s="202"/>
      <c r="BA1809" s="202"/>
      <c r="BB1809" s="202"/>
      <c r="BC1809" s="202"/>
    </row>
    <row r="1810" spans="18:55" ht="14.25" customHeight="1">
      <c r="R1810" s="202"/>
      <c r="S1810" s="202"/>
      <c r="T1810" s="202"/>
      <c r="U1810" s="202"/>
      <c r="V1810" s="202"/>
      <c r="W1810" s="202"/>
      <c r="X1810" s="202"/>
      <c r="Y1810" s="202"/>
      <c r="Z1810" s="202"/>
      <c r="AA1810" s="202"/>
      <c r="AB1810" s="202"/>
      <c r="AC1810" s="202"/>
      <c r="AD1810" s="202"/>
      <c r="AE1810" s="202"/>
      <c r="AF1810" s="202"/>
      <c r="AG1810" s="202"/>
      <c r="AH1810" s="202"/>
      <c r="AI1810" s="202"/>
      <c r="AJ1810" s="202"/>
      <c r="AK1810" s="202"/>
      <c r="AL1810" s="202"/>
      <c r="AM1810" s="202"/>
      <c r="AN1810" s="202"/>
      <c r="AO1810" s="202"/>
      <c r="AP1810" s="202"/>
      <c r="AQ1810" s="202"/>
      <c r="AR1810" s="202"/>
      <c r="AS1810" s="202"/>
      <c r="AT1810" s="202"/>
      <c r="AU1810" s="202"/>
      <c r="AV1810" s="202"/>
      <c r="AW1810" s="202"/>
      <c r="AX1810" s="202"/>
      <c r="AY1810" s="202"/>
      <c r="AZ1810" s="202"/>
      <c r="BA1810" s="202"/>
      <c r="BB1810" s="202"/>
      <c r="BC1810" s="202"/>
    </row>
    <row r="1811" spans="18:55" ht="14.25" customHeight="1">
      <c r="R1811" s="202"/>
      <c r="S1811" s="202"/>
      <c r="T1811" s="202"/>
      <c r="U1811" s="202"/>
      <c r="V1811" s="202"/>
      <c r="W1811" s="202"/>
      <c r="X1811" s="202"/>
      <c r="Y1811" s="202"/>
      <c r="Z1811" s="202"/>
      <c r="AA1811" s="202"/>
      <c r="AB1811" s="202"/>
      <c r="AC1811" s="202"/>
      <c r="AD1811" s="202"/>
      <c r="AE1811" s="202"/>
      <c r="AF1811" s="202"/>
      <c r="AG1811" s="202"/>
      <c r="AH1811" s="202"/>
      <c r="AI1811" s="202"/>
      <c r="AJ1811" s="202"/>
      <c r="AK1811" s="202"/>
      <c r="AL1811" s="202"/>
      <c r="AM1811" s="202"/>
      <c r="AN1811" s="202"/>
      <c r="AO1811" s="202"/>
      <c r="AP1811" s="202"/>
      <c r="AQ1811" s="202"/>
      <c r="AR1811" s="202"/>
      <c r="AS1811" s="202"/>
      <c r="AT1811" s="202"/>
      <c r="AU1811" s="202"/>
      <c r="AV1811" s="202"/>
      <c r="AW1811" s="202"/>
      <c r="AX1811" s="202"/>
      <c r="AY1811" s="202"/>
      <c r="AZ1811" s="202"/>
      <c r="BA1811" s="202"/>
      <c r="BB1811" s="202"/>
      <c r="BC1811" s="202"/>
    </row>
    <row r="1812" spans="18:55" ht="14.25" customHeight="1">
      <c r="R1812" s="202"/>
      <c r="S1812" s="202"/>
      <c r="T1812" s="202"/>
      <c r="U1812" s="202"/>
      <c r="V1812" s="202"/>
      <c r="W1812" s="202"/>
      <c r="X1812" s="202"/>
      <c r="Y1812" s="202"/>
      <c r="Z1812" s="202"/>
      <c r="AA1812" s="202"/>
      <c r="AB1812" s="202"/>
      <c r="AC1812" s="202"/>
      <c r="AD1812" s="202"/>
      <c r="AE1812" s="202"/>
      <c r="AF1812" s="202"/>
      <c r="AG1812" s="202"/>
      <c r="AH1812" s="202"/>
      <c r="AI1812" s="202"/>
      <c r="AJ1812" s="202"/>
      <c r="AK1812" s="202"/>
      <c r="AL1812" s="202"/>
      <c r="AM1812" s="202"/>
      <c r="AN1812" s="202"/>
      <c r="AO1812" s="202"/>
      <c r="AP1812" s="202"/>
      <c r="AQ1812" s="202"/>
      <c r="AR1812" s="202"/>
      <c r="AS1812" s="202"/>
      <c r="AT1812" s="202"/>
      <c r="AU1812" s="202"/>
      <c r="AV1812" s="202"/>
      <c r="AW1812" s="202"/>
      <c r="AX1812" s="202"/>
      <c r="AY1812" s="202"/>
      <c r="AZ1812" s="202"/>
      <c r="BA1812" s="202"/>
      <c r="BB1812" s="202"/>
      <c r="BC1812" s="202"/>
    </row>
    <row r="1813" spans="18:55" ht="14.25" customHeight="1">
      <c r="R1813" s="202"/>
      <c r="S1813" s="202"/>
      <c r="T1813" s="202"/>
      <c r="U1813" s="202"/>
      <c r="V1813" s="202"/>
      <c r="W1813" s="202"/>
      <c r="X1813" s="202"/>
      <c r="Y1813" s="202"/>
      <c r="Z1813" s="202"/>
      <c r="AA1813" s="202"/>
      <c r="AB1813" s="202"/>
      <c r="AC1813" s="202"/>
      <c r="AD1813" s="202"/>
      <c r="AE1813" s="202"/>
      <c r="AF1813" s="202"/>
      <c r="AG1813" s="202"/>
      <c r="AH1813" s="202"/>
      <c r="AI1813" s="202"/>
      <c r="AJ1813" s="202"/>
      <c r="AK1813" s="202"/>
      <c r="AL1813" s="202"/>
      <c r="AM1813" s="202"/>
      <c r="AN1813" s="202"/>
      <c r="AO1813" s="202"/>
      <c r="AP1813" s="202"/>
      <c r="AQ1813" s="202"/>
      <c r="AR1813" s="202"/>
      <c r="AS1813" s="202"/>
      <c r="AT1813" s="202"/>
      <c r="AU1813" s="202"/>
      <c r="AV1813" s="202"/>
      <c r="AW1813" s="202"/>
      <c r="AX1813" s="202"/>
      <c r="AY1813" s="202"/>
      <c r="AZ1813" s="202"/>
      <c r="BA1813" s="202"/>
      <c r="BB1813" s="202"/>
      <c r="BC1813" s="202"/>
    </row>
    <row r="1814" spans="18:55" ht="14.25" customHeight="1">
      <c r="R1814" s="202"/>
      <c r="S1814" s="202"/>
      <c r="T1814" s="202"/>
      <c r="U1814" s="202"/>
      <c r="V1814" s="202"/>
      <c r="W1814" s="202"/>
      <c r="X1814" s="202"/>
      <c r="Y1814" s="202"/>
      <c r="Z1814" s="202"/>
      <c r="AA1814" s="202"/>
      <c r="AB1814" s="202"/>
      <c r="AC1814" s="202"/>
      <c r="AD1814" s="202"/>
      <c r="AE1814" s="202"/>
      <c r="AF1814" s="202"/>
      <c r="AG1814" s="202"/>
      <c r="AH1814" s="202"/>
      <c r="AI1814" s="202"/>
      <c r="AJ1814" s="202"/>
      <c r="AK1814" s="202"/>
      <c r="AL1814" s="202"/>
      <c r="AM1814" s="202"/>
      <c r="AN1814" s="202"/>
      <c r="AO1814" s="202"/>
      <c r="AP1814" s="202"/>
      <c r="AQ1814" s="202"/>
      <c r="AR1814" s="202"/>
      <c r="AS1814" s="202"/>
      <c r="AT1814" s="202"/>
      <c r="AU1814" s="202"/>
      <c r="AV1814" s="202"/>
      <c r="AW1814" s="202"/>
      <c r="AX1814" s="202"/>
      <c r="AY1814" s="202"/>
      <c r="AZ1814" s="202"/>
      <c r="BA1814" s="202"/>
      <c r="BB1814" s="202"/>
      <c r="BC1814" s="202"/>
    </row>
    <row r="1815" spans="18:55" ht="14.25" customHeight="1">
      <c r="R1815" s="202"/>
      <c r="S1815" s="202"/>
      <c r="T1815" s="202"/>
      <c r="U1815" s="202"/>
      <c r="V1815" s="202"/>
      <c r="W1815" s="202"/>
      <c r="X1815" s="202"/>
      <c r="Y1815" s="202"/>
      <c r="Z1815" s="202"/>
      <c r="AA1815" s="202"/>
      <c r="AB1815" s="202"/>
      <c r="AC1815" s="202"/>
      <c r="AD1815" s="202"/>
      <c r="AE1815" s="202"/>
      <c r="AF1815" s="202"/>
      <c r="AG1815" s="202"/>
      <c r="AH1815" s="202"/>
      <c r="AI1815" s="202"/>
      <c r="AJ1815" s="202"/>
      <c r="AK1815" s="202"/>
      <c r="AL1815" s="202"/>
      <c r="AM1815" s="202"/>
      <c r="AN1815" s="202"/>
      <c r="AO1815" s="202"/>
      <c r="AP1815" s="202"/>
      <c r="AQ1815" s="202"/>
      <c r="AR1815" s="202"/>
      <c r="AS1815" s="202"/>
      <c r="AT1815" s="202"/>
      <c r="AU1815" s="202"/>
      <c r="AV1815" s="202"/>
      <c r="AW1815" s="202"/>
      <c r="AX1815" s="202"/>
      <c r="AY1815" s="202"/>
      <c r="AZ1815" s="202"/>
      <c r="BA1815" s="202"/>
      <c r="BB1815" s="202"/>
      <c r="BC1815" s="202"/>
    </row>
    <row r="1816" spans="18:55" ht="14.25" customHeight="1">
      <c r="R1816" s="202"/>
      <c r="S1816" s="202"/>
      <c r="T1816" s="202"/>
      <c r="U1816" s="202"/>
      <c r="V1816" s="202"/>
      <c r="W1816" s="202"/>
      <c r="X1816" s="202"/>
      <c r="Y1816" s="202"/>
      <c r="Z1816" s="202"/>
      <c r="AA1816" s="202"/>
      <c r="AB1816" s="202"/>
      <c r="AC1816" s="202"/>
      <c r="AD1816" s="202"/>
      <c r="AE1816" s="202"/>
      <c r="AF1816" s="202"/>
      <c r="AG1816" s="202"/>
      <c r="AH1816" s="202"/>
      <c r="AI1816" s="202"/>
      <c r="AJ1816" s="202"/>
      <c r="AK1816" s="202"/>
      <c r="AL1816" s="202"/>
      <c r="AM1816" s="202"/>
      <c r="AN1816" s="202"/>
      <c r="AO1816" s="202"/>
      <c r="AP1816" s="202"/>
      <c r="AQ1816" s="202"/>
      <c r="AR1816" s="202"/>
      <c r="AS1816" s="202"/>
      <c r="AT1816" s="202"/>
      <c r="AU1816" s="202"/>
      <c r="AV1816" s="202"/>
      <c r="AW1816" s="202"/>
      <c r="AX1816" s="202"/>
      <c r="AY1816" s="202"/>
      <c r="AZ1816" s="202"/>
      <c r="BA1816" s="202"/>
      <c r="BB1816" s="202"/>
      <c r="BC1816" s="202"/>
    </row>
    <row r="1817" spans="18:55" ht="14.25" customHeight="1">
      <c r="R1817" s="202"/>
      <c r="S1817" s="202"/>
      <c r="T1817" s="202"/>
      <c r="U1817" s="202"/>
      <c r="V1817" s="202"/>
      <c r="W1817" s="202"/>
      <c r="X1817" s="202"/>
      <c r="Y1817" s="202"/>
      <c r="Z1817" s="202"/>
      <c r="AA1817" s="202"/>
      <c r="AB1817" s="202"/>
      <c r="AC1817" s="202"/>
      <c r="AD1817" s="202"/>
      <c r="AE1817" s="202"/>
      <c r="AF1817" s="202"/>
      <c r="AG1817" s="202"/>
      <c r="AH1817" s="202"/>
      <c r="AI1817" s="202"/>
      <c r="AJ1817" s="202"/>
      <c r="AK1817" s="202"/>
      <c r="AL1817" s="202"/>
      <c r="AM1817" s="202"/>
      <c r="AN1817" s="202"/>
      <c r="AO1817" s="202"/>
      <c r="AP1817" s="202"/>
      <c r="AQ1817" s="202"/>
      <c r="AR1817" s="202"/>
      <c r="AS1817" s="202"/>
      <c r="AT1817" s="202"/>
      <c r="AU1817" s="202"/>
      <c r="AV1817" s="202"/>
      <c r="AW1817" s="202"/>
      <c r="AX1817" s="202"/>
      <c r="AY1817" s="202"/>
      <c r="AZ1817" s="202"/>
      <c r="BA1817" s="202"/>
      <c r="BB1817" s="202"/>
      <c r="BC1817" s="202"/>
    </row>
    <row r="1818" spans="18:55" ht="14.25" customHeight="1">
      <c r="R1818" s="202"/>
      <c r="S1818" s="202"/>
      <c r="T1818" s="202"/>
      <c r="U1818" s="202"/>
      <c r="V1818" s="202"/>
      <c r="W1818" s="202"/>
      <c r="X1818" s="202"/>
      <c r="Y1818" s="202"/>
      <c r="Z1818" s="202"/>
      <c r="AA1818" s="202"/>
      <c r="AB1818" s="202"/>
      <c r="AC1818" s="202"/>
      <c r="AD1818" s="202"/>
      <c r="AE1818" s="202"/>
      <c r="AF1818" s="202"/>
      <c r="AG1818" s="202"/>
      <c r="AH1818" s="202"/>
      <c r="AI1818" s="202"/>
      <c r="AJ1818" s="202"/>
      <c r="AK1818" s="202"/>
      <c r="AL1818" s="202"/>
      <c r="AM1818" s="202"/>
      <c r="AN1818" s="202"/>
      <c r="AO1818" s="202"/>
      <c r="AP1818" s="202"/>
      <c r="AQ1818" s="202"/>
      <c r="AR1818" s="202"/>
      <c r="AS1818" s="202"/>
      <c r="AT1818" s="202"/>
      <c r="AU1818" s="202"/>
      <c r="AV1818" s="202"/>
      <c r="AW1818" s="202"/>
      <c r="AX1818" s="202"/>
      <c r="AY1818" s="202"/>
      <c r="AZ1818" s="202"/>
      <c r="BA1818" s="202"/>
      <c r="BB1818" s="202"/>
      <c r="BC1818" s="202"/>
    </row>
    <row r="1819" spans="18:55" ht="14.25" customHeight="1">
      <c r="R1819" s="202"/>
      <c r="S1819" s="202"/>
      <c r="T1819" s="202"/>
      <c r="U1819" s="202"/>
      <c r="V1819" s="202"/>
      <c r="W1819" s="202"/>
      <c r="X1819" s="202"/>
      <c r="Y1819" s="202"/>
      <c r="Z1819" s="202"/>
      <c r="AA1819" s="202"/>
      <c r="AB1819" s="202"/>
      <c r="AC1819" s="202"/>
      <c r="AD1819" s="202"/>
      <c r="AE1819" s="202"/>
      <c r="AF1819" s="202"/>
      <c r="AG1819" s="202"/>
      <c r="AH1819" s="202"/>
      <c r="AI1819" s="202"/>
      <c r="AJ1819" s="202"/>
      <c r="AK1819" s="202"/>
      <c r="AL1819" s="202"/>
      <c r="AM1819" s="202"/>
      <c r="AN1819" s="202"/>
      <c r="AO1819" s="202"/>
      <c r="AP1819" s="202"/>
      <c r="AQ1819" s="202"/>
      <c r="AR1819" s="202"/>
      <c r="AS1819" s="202"/>
      <c r="AT1819" s="202"/>
      <c r="AU1819" s="202"/>
      <c r="AV1819" s="202"/>
      <c r="AW1819" s="202"/>
      <c r="AX1819" s="202"/>
      <c r="AY1819" s="202"/>
      <c r="AZ1819" s="202"/>
      <c r="BA1819" s="202"/>
      <c r="BB1819" s="202"/>
      <c r="BC1819" s="202"/>
    </row>
    <row r="1820" spans="18:55" ht="14.25" customHeight="1">
      <c r="R1820" s="202"/>
      <c r="S1820" s="202"/>
      <c r="T1820" s="202"/>
      <c r="U1820" s="202"/>
      <c r="V1820" s="202"/>
      <c r="W1820" s="202"/>
      <c r="X1820" s="202"/>
      <c r="Y1820" s="202"/>
      <c r="Z1820" s="202"/>
      <c r="AA1820" s="202"/>
      <c r="AB1820" s="202"/>
      <c r="AC1820" s="202"/>
      <c r="AD1820" s="202"/>
      <c r="AE1820" s="202"/>
      <c r="AF1820" s="202"/>
      <c r="AG1820" s="202"/>
      <c r="AH1820" s="202"/>
      <c r="AI1820" s="202"/>
      <c r="AJ1820" s="202"/>
      <c r="AK1820" s="202"/>
      <c r="AL1820" s="202"/>
      <c r="AM1820" s="202"/>
      <c r="AN1820" s="202"/>
      <c r="AO1820" s="202"/>
      <c r="AP1820" s="202"/>
      <c r="AQ1820" s="202"/>
      <c r="AR1820" s="202"/>
      <c r="AS1820" s="202"/>
      <c r="AT1820" s="202"/>
      <c r="AU1820" s="202"/>
      <c r="AV1820" s="202"/>
      <c r="AW1820" s="202"/>
      <c r="AX1820" s="202"/>
      <c r="AY1820" s="202"/>
      <c r="AZ1820" s="202"/>
      <c r="BA1820" s="202"/>
      <c r="BB1820" s="202"/>
      <c r="BC1820" s="202"/>
    </row>
    <row r="1821" spans="18:55" ht="14.25" customHeight="1">
      <c r="R1821" s="202"/>
      <c r="S1821" s="202"/>
      <c r="T1821" s="202"/>
      <c r="U1821" s="202"/>
      <c r="V1821" s="202"/>
      <c r="W1821" s="202"/>
      <c r="X1821" s="202"/>
      <c r="Y1821" s="202"/>
      <c r="Z1821" s="202"/>
      <c r="AA1821" s="202"/>
      <c r="AB1821" s="202"/>
      <c r="AC1821" s="202"/>
      <c r="AD1821" s="202"/>
      <c r="AE1821" s="202"/>
      <c r="AF1821" s="202"/>
      <c r="AG1821" s="202"/>
      <c r="AH1821" s="202"/>
      <c r="AI1821" s="202"/>
      <c r="AJ1821" s="202"/>
      <c r="AK1821" s="202"/>
      <c r="AL1821" s="202"/>
      <c r="AM1821" s="202"/>
      <c r="AN1821" s="202"/>
      <c r="AO1821" s="202"/>
      <c r="AP1821" s="202"/>
      <c r="AQ1821" s="202"/>
      <c r="AR1821" s="202"/>
      <c r="AS1821" s="202"/>
      <c r="AT1821" s="202"/>
      <c r="AU1821" s="202"/>
      <c r="AV1821" s="202"/>
      <c r="AW1821" s="202"/>
      <c r="AX1821" s="202"/>
      <c r="AY1821" s="202"/>
      <c r="AZ1821" s="202"/>
      <c r="BA1821" s="202"/>
      <c r="BB1821" s="202"/>
      <c r="BC1821" s="202"/>
    </row>
    <row r="1822" spans="18:55" ht="14.25" customHeight="1">
      <c r="R1822" s="202"/>
      <c r="S1822" s="202"/>
      <c r="T1822" s="202"/>
      <c r="U1822" s="202"/>
      <c r="V1822" s="202"/>
      <c r="W1822" s="202"/>
      <c r="X1822" s="202"/>
      <c r="Y1822" s="202"/>
      <c r="Z1822" s="202"/>
      <c r="AA1822" s="202"/>
      <c r="AB1822" s="202"/>
      <c r="AC1822" s="202"/>
      <c r="AD1822" s="202"/>
      <c r="AE1822" s="202"/>
      <c r="AF1822" s="202"/>
      <c r="AG1822" s="202"/>
      <c r="AH1822" s="202"/>
      <c r="AI1822" s="202"/>
      <c r="AJ1822" s="202"/>
      <c r="AK1822" s="202"/>
      <c r="AL1822" s="202"/>
      <c r="AM1822" s="202"/>
      <c r="AN1822" s="202"/>
      <c r="AO1822" s="202"/>
      <c r="AP1822" s="202"/>
      <c r="AQ1822" s="202"/>
      <c r="AR1822" s="202"/>
      <c r="AS1822" s="202"/>
      <c r="AT1822" s="202"/>
      <c r="AU1822" s="202"/>
      <c r="AV1822" s="202"/>
      <c r="AW1822" s="202"/>
      <c r="AX1822" s="202"/>
      <c r="AY1822" s="202"/>
      <c r="AZ1822" s="202"/>
      <c r="BA1822" s="202"/>
      <c r="BB1822" s="202"/>
      <c r="BC1822" s="202"/>
    </row>
    <row r="1823" spans="18:55" ht="14.25" customHeight="1">
      <c r="R1823" s="202"/>
      <c r="S1823" s="202"/>
      <c r="T1823" s="202"/>
      <c r="U1823" s="202"/>
      <c r="V1823" s="202"/>
      <c r="W1823" s="202"/>
      <c r="X1823" s="202"/>
      <c r="Y1823" s="202"/>
      <c r="Z1823" s="202"/>
      <c r="AA1823" s="202"/>
      <c r="AB1823" s="202"/>
      <c r="AC1823" s="202"/>
      <c r="AD1823" s="202"/>
      <c r="AE1823" s="202"/>
      <c r="AF1823" s="202"/>
      <c r="AG1823" s="202"/>
      <c r="AH1823" s="202"/>
      <c r="AI1823" s="202"/>
      <c r="AJ1823" s="202"/>
      <c r="AK1823" s="202"/>
      <c r="AL1823" s="202"/>
      <c r="AM1823" s="202"/>
      <c r="AN1823" s="202"/>
      <c r="AO1823" s="202"/>
      <c r="AP1823" s="202"/>
      <c r="AQ1823" s="202"/>
      <c r="AR1823" s="202"/>
      <c r="AS1823" s="202"/>
      <c r="AT1823" s="202"/>
      <c r="AU1823" s="202"/>
      <c r="AV1823" s="202"/>
      <c r="AW1823" s="202"/>
      <c r="AX1823" s="202"/>
      <c r="AY1823" s="202"/>
      <c r="AZ1823" s="202"/>
      <c r="BA1823" s="202"/>
      <c r="BB1823" s="202"/>
      <c r="BC1823" s="202"/>
    </row>
    <row r="1824" spans="18:55" ht="14.25" customHeight="1">
      <c r="R1824" s="202"/>
      <c r="S1824" s="202"/>
      <c r="T1824" s="202"/>
      <c r="U1824" s="202"/>
      <c r="V1824" s="202"/>
      <c r="W1824" s="202"/>
      <c r="X1824" s="202"/>
      <c r="Y1824" s="202"/>
      <c r="Z1824" s="202"/>
      <c r="AA1824" s="202"/>
      <c r="AB1824" s="202"/>
      <c r="AC1824" s="202"/>
      <c r="AD1824" s="202"/>
      <c r="AE1824" s="202"/>
      <c r="AF1824" s="202"/>
      <c r="AG1824" s="202"/>
      <c r="AH1824" s="202"/>
      <c r="AI1824" s="202"/>
      <c r="AJ1824" s="202"/>
      <c r="AK1824" s="202"/>
      <c r="AL1824" s="202"/>
      <c r="AM1824" s="202"/>
      <c r="AN1824" s="202"/>
      <c r="AO1824" s="202"/>
      <c r="AP1824" s="202"/>
      <c r="AQ1824" s="202"/>
      <c r="AR1824" s="202"/>
      <c r="AS1824" s="202"/>
      <c r="AT1824" s="202"/>
      <c r="AU1824" s="202"/>
      <c r="AV1824" s="202"/>
      <c r="AW1824" s="202"/>
      <c r="AX1824" s="202"/>
      <c r="AY1824" s="202"/>
      <c r="AZ1824" s="202"/>
      <c r="BA1824" s="202"/>
      <c r="BB1824" s="202"/>
      <c r="BC1824" s="202"/>
    </row>
    <row r="1825" spans="18:55" ht="14.25" customHeight="1">
      <c r="R1825" s="202"/>
      <c r="S1825" s="202"/>
      <c r="T1825" s="202"/>
      <c r="U1825" s="202"/>
      <c r="V1825" s="202"/>
      <c r="W1825" s="202"/>
      <c r="X1825" s="202"/>
      <c r="Y1825" s="202"/>
      <c r="Z1825" s="202"/>
      <c r="AA1825" s="202"/>
      <c r="AB1825" s="202"/>
      <c r="AC1825" s="202"/>
      <c r="AD1825" s="202"/>
      <c r="AE1825" s="202"/>
      <c r="AF1825" s="202"/>
      <c r="AG1825" s="202"/>
      <c r="AH1825" s="202"/>
      <c r="AI1825" s="202"/>
      <c r="AJ1825" s="202"/>
      <c r="AK1825" s="202"/>
      <c r="AL1825" s="202"/>
      <c r="AM1825" s="202"/>
      <c r="AN1825" s="202"/>
      <c r="AO1825" s="202"/>
      <c r="AP1825" s="202"/>
      <c r="AQ1825" s="202"/>
      <c r="AR1825" s="202"/>
      <c r="AS1825" s="202"/>
      <c r="AT1825" s="202"/>
      <c r="AU1825" s="202"/>
      <c r="AV1825" s="202"/>
      <c r="AW1825" s="202"/>
      <c r="AX1825" s="202"/>
      <c r="AY1825" s="202"/>
      <c r="AZ1825" s="202"/>
      <c r="BA1825" s="202"/>
      <c r="BB1825" s="202"/>
      <c r="BC1825" s="202"/>
    </row>
    <row r="1826" spans="18:55" ht="14.25" customHeight="1">
      <c r="R1826" s="202"/>
      <c r="S1826" s="202"/>
      <c r="T1826" s="202"/>
      <c r="U1826" s="202"/>
      <c r="V1826" s="202"/>
      <c r="W1826" s="202"/>
      <c r="X1826" s="202"/>
      <c r="Y1826" s="202"/>
      <c r="Z1826" s="202"/>
      <c r="AA1826" s="202"/>
      <c r="AB1826" s="202"/>
      <c r="AC1826" s="202"/>
      <c r="AD1826" s="202"/>
      <c r="AE1826" s="202"/>
      <c r="AF1826" s="202"/>
      <c r="AG1826" s="202"/>
      <c r="AH1826" s="202"/>
      <c r="AI1826" s="202"/>
      <c r="AJ1826" s="202"/>
      <c r="AK1826" s="202"/>
      <c r="AL1826" s="202"/>
      <c r="AM1826" s="202"/>
      <c r="AN1826" s="202"/>
      <c r="AO1826" s="202"/>
      <c r="AP1826" s="202"/>
      <c r="AQ1826" s="202"/>
      <c r="AR1826" s="202"/>
      <c r="AS1826" s="202"/>
      <c r="AT1826" s="202"/>
      <c r="AU1826" s="202"/>
      <c r="AV1826" s="202"/>
      <c r="AW1826" s="202"/>
      <c r="AX1826" s="202"/>
      <c r="AY1826" s="202"/>
      <c r="AZ1826" s="202"/>
      <c r="BA1826" s="202"/>
      <c r="BB1826" s="202"/>
      <c r="BC1826" s="202"/>
    </row>
    <row r="1827" spans="18:55" ht="14.25" customHeight="1">
      <c r="R1827" s="202"/>
      <c r="S1827" s="202"/>
      <c r="T1827" s="202"/>
      <c r="U1827" s="202"/>
      <c r="V1827" s="202"/>
      <c r="W1827" s="202"/>
      <c r="X1827" s="202"/>
      <c r="Y1827" s="202"/>
      <c r="Z1827" s="202"/>
      <c r="AA1827" s="202"/>
      <c r="AB1827" s="202"/>
      <c r="AC1827" s="202"/>
      <c r="AD1827" s="202"/>
      <c r="AE1827" s="202"/>
      <c r="AF1827" s="202"/>
      <c r="AG1827" s="202"/>
      <c r="AH1827" s="202"/>
      <c r="AI1827" s="202"/>
      <c r="AJ1827" s="202"/>
      <c r="AK1827" s="202"/>
      <c r="AL1827" s="202"/>
      <c r="AM1827" s="202"/>
      <c r="AN1827" s="202"/>
      <c r="AO1827" s="202"/>
      <c r="AP1827" s="202"/>
      <c r="AQ1827" s="202"/>
      <c r="AR1827" s="202"/>
      <c r="AS1827" s="202"/>
      <c r="AT1827" s="202"/>
      <c r="AU1827" s="202"/>
      <c r="AV1827" s="202"/>
      <c r="AW1827" s="202"/>
      <c r="AX1827" s="202"/>
      <c r="AY1827" s="202"/>
      <c r="AZ1827" s="202"/>
      <c r="BA1827" s="202"/>
      <c r="BB1827" s="202"/>
      <c r="BC1827" s="202"/>
    </row>
    <row r="1828" spans="18:55" ht="14.25" customHeight="1">
      <c r="R1828" s="202"/>
      <c r="S1828" s="202"/>
      <c r="T1828" s="202"/>
      <c r="U1828" s="202"/>
      <c r="V1828" s="202"/>
      <c r="W1828" s="202"/>
      <c r="X1828" s="202"/>
      <c r="Y1828" s="202"/>
      <c r="Z1828" s="202"/>
      <c r="AA1828" s="202"/>
      <c r="AB1828" s="202"/>
      <c r="AC1828" s="202"/>
      <c r="AD1828" s="202"/>
      <c r="AE1828" s="202"/>
      <c r="AF1828" s="202"/>
      <c r="AG1828" s="202"/>
      <c r="AH1828" s="202"/>
      <c r="AI1828" s="202"/>
      <c r="AJ1828" s="202"/>
      <c r="AK1828" s="202"/>
      <c r="AL1828" s="202"/>
      <c r="AM1828" s="202"/>
      <c r="AN1828" s="202"/>
      <c r="AO1828" s="202"/>
      <c r="AP1828" s="202"/>
      <c r="AQ1828" s="202"/>
      <c r="AR1828" s="202"/>
      <c r="AS1828" s="202"/>
      <c r="AT1828" s="202"/>
      <c r="AU1828" s="202"/>
      <c r="AV1828" s="202"/>
      <c r="AW1828" s="202"/>
      <c r="AX1828" s="202"/>
      <c r="AY1828" s="202"/>
      <c r="AZ1828" s="202"/>
      <c r="BA1828" s="202"/>
      <c r="BB1828" s="202"/>
      <c r="BC1828" s="202"/>
    </row>
    <row r="1829" spans="18:55" ht="14.25" customHeight="1">
      <c r="R1829" s="202"/>
      <c r="S1829" s="202"/>
      <c r="T1829" s="202"/>
      <c r="U1829" s="202"/>
      <c r="V1829" s="202"/>
      <c r="W1829" s="202"/>
      <c r="X1829" s="202"/>
      <c r="Y1829" s="202"/>
      <c r="Z1829" s="202"/>
      <c r="AA1829" s="202"/>
      <c r="AB1829" s="202"/>
      <c r="AC1829" s="202"/>
      <c r="AD1829" s="202"/>
      <c r="AE1829" s="202"/>
      <c r="AF1829" s="202"/>
      <c r="AG1829" s="202"/>
      <c r="AH1829" s="202"/>
      <c r="AI1829" s="202"/>
      <c r="AJ1829" s="202"/>
      <c r="AK1829" s="202"/>
      <c r="AL1829" s="202"/>
      <c r="AM1829" s="202"/>
      <c r="AN1829" s="202"/>
      <c r="AO1829" s="202"/>
      <c r="AP1829" s="202"/>
      <c r="AQ1829" s="202"/>
      <c r="AR1829" s="202"/>
      <c r="AS1829" s="202"/>
      <c r="AT1829" s="202"/>
      <c r="AU1829" s="202"/>
      <c r="AV1829" s="202"/>
      <c r="AW1829" s="202"/>
      <c r="AX1829" s="202"/>
      <c r="AY1829" s="202"/>
      <c r="AZ1829" s="202"/>
      <c r="BA1829" s="202"/>
      <c r="BB1829" s="202"/>
      <c r="BC1829" s="202"/>
    </row>
    <row r="1830" spans="18:55" ht="14.25" customHeight="1">
      <c r="R1830" s="202"/>
      <c r="S1830" s="202"/>
      <c r="T1830" s="202"/>
      <c r="U1830" s="202"/>
      <c r="V1830" s="202"/>
      <c r="W1830" s="202"/>
      <c r="X1830" s="202"/>
      <c r="Y1830" s="202"/>
      <c r="Z1830" s="202"/>
      <c r="AA1830" s="202"/>
      <c r="AB1830" s="202"/>
      <c r="AC1830" s="202"/>
      <c r="AD1830" s="202"/>
      <c r="AE1830" s="202"/>
      <c r="AF1830" s="202"/>
      <c r="AG1830" s="202"/>
      <c r="AH1830" s="202"/>
      <c r="AI1830" s="202"/>
      <c r="AJ1830" s="202"/>
      <c r="AK1830" s="202"/>
      <c r="AL1830" s="202"/>
      <c r="AM1830" s="202"/>
      <c r="AN1830" s="202"/>
      <c r="AO1830" s="202"/>
      <c r="AP1830" s="202"/>
      <c r="AQ1830" s="202"/>
      <c r="AR1830" s="202"/>
      <c r="AS1830" s="202"/>
      <c r="AT1830" s="202"/>
      <c r="AU1830" s="202"/>
      <c r="AV1830" s="202"/>
      <c r="AW1830" s="202"/>
      <c r="AX1830" s="202"/>
      <c r="AY1830" s="202"/>
      <c r="AZ1830" s="202"/>
      <c r="BA1830" s="202"/>
      <c r="BB1830" s="202"/>
      <c r="BC1830" s="202"/>
    </row>
    <row r="1831" spans="18:55" ht="14.25" customHeight="1">
      <c r="R1831" s="202"/>
      <c r="S1831" s="202"/>
      <c r="T1831" s="202"/>
      <c r="U1831" s="202"/>
      <c r="V1831" s="202"/>
      <c r="W1831" s="202"/>
      <c r="X1831" s="202"/>
      <c r="Y1831" s="202"/>
      <c r="Z1831" s="202"/>
      <c r="AA1831" s="202"/>
      <c r="AB1831" s="202"/>
      <c r="AC1831" s="202"/>
      <c r="AD1831" s="202"/>
      <c r="AE1831" s="202"/>
      <c r="AF1831" s="202"/>
      <c r="AG1831" s="202"/>
      <c r="AH1831" s="202"/>
      <c r="AI1831" s="202"/>
      <c r="AJ1831" s="202"/>
      <c r="AK1831" s="202"/>
      <c r="AL1831" s="202"/>
      <c r="AM1831" s="202"/>
      <c r="AN1831" s="202"/>
      <c r="AO1831" s="202"/>
      <c r="AP1831" s="202"/>
      <c r="AQ1831" s="202"/>
      <c r="AR1831" s="202"/>
      <c r="AS1831" s="202"/>
      <c r="AT1831" s="202"/>
      <c r="AU1831" s="202"/>
      <c r="AV1831" s="202"/>
      <c r="AW1831" s="202"/>
      <c r="AX1831" s="202"/>
      <c r="AY1831" s="202"/>
      <c r="AZ1831" s="202"/>
      <c r="BA1831" s="202"/>
      <c r="BB1831" s="202"/>
      <c r="BC1831" s="202"/>
    </row>
    <row r="1832" spans="18:55" ht="14.25" customHeight="1">
      <c r="R1832" s="202"/>
      <c r="S1832" s="202"/>
      <c r="T1832" s="202"/>
      <c r="U1832" s="202"/>
      <c r="V1832" s="202"/>
      <c r="W1832" s="202"/>
      <c r="X1832" s="202"/>
      <c r="Y1832" s="202"/>
      <c r="Z1832" s="202"/>
      <c r="AA1832" s="202"/>
      <c r="AB1832" s="202"/>
      <c r="AC1832" s="202"/>
      <c r="AD1832" s="202"/>
      <c r="AE1832" s="202"/>
      <c r="AF1832" s="202"/>
      <c r="AG1832" s="202"/>
      <c r="AH1832" s="202"/>
      <c r="AI1832" s="202"/>
      <c r="AJ1832" s="202"/>
      <c r="AK1832" s="202"/>
      <c r="AL1832" s="202"/>
      <c r="AM1832" s="202"/>
      <c r="AN1832" s="202"/>
      <c r="AO1832" s="202"/>
      <c r="AP1832" s="202"/>
      <c r="AQ1832" s="202"/>
      <c r="AR1832" s="202"/>
      <c r="AS1832" s="202"/>
      <c r="AT1832" s="202"/>
      <c r="AU1832" s="202"/>
      <c r="AV1832" s="202"/>
      <c r="AW1832" s="202"/>
      <c r="AX1832" s="202"/>
      <c r="AY1832" s="202"/>
      <c r="AZ1832" s="202"/>
      <c r="BA1832" s="202"/>
      <c r="BB1832" s="202"/>
      <c r="BC1832" s="202"/>
    </row>
    <row r="1833" spans="18:55" ht="14.25" customHeight="1">
      <c r="R1833" s="202"/>
      <c r="S1833" s="202"/>
      <c r="T1833" s="202"/>
      <c r="U1833" s="202"/>
      <c r="V1833" s="202"/>
      <c r="W1833" s="202"/>
      <c r="X1833" s="202"/>
      <c r="Y1833" s="202"/>
      <c r="Z1833" s="202"/>
      <c r="AA1833" s="202"/>
      <c r="AB1833" s="202"/>
      <c r="AC1833" s="202"/>
      <c r="AD1833" s="202"/>
      <c r="AE1833" s="202"/>
      <c r="AF1833" s="202"/>
      <c r="AG1833" s="202"/>
      <c r="AH1833" s="202"/>
      <c r="AI1833" s="202"/>
      <c r="AJ1833" s="202"/>
      <c r="AK1833" s="202"/>
      <c r="AL1833" s="202"/>
      <c r="AM1833" s="202"/>
      <c r="AN1833" s="202"/>
      <c r="AO1833" s="202"/>
      <c r="AP1833" s="202"/>
      <c r="AQ1833" s="202"/>
      <c r="AR1833" s="202"/>
      <c r="AS1833" s="202"/>
      <c r="AT1833" s="202"/>
      <c r="AU1833" s="202"/>
      <c r="AV1833" s="202"/>
      <c r="AW1833" s="202"/>
      <c r="AX1833" s="202"/>
      <c r="AY1833" s="202"/>
      <c r="AZ1833" s="202"/>
      <c r="BA1833" s="202"/>
      <c r="BB1833" s="202"/>
      <c r="BC1833" s="202"/>
    </row>
    <row r="1834" spans="18:55" ht="14.25" customHeight="1">
      <c r="R1834" s="202"/>
      <c r="S1834" s="202"/>
      <c r="T1834" s="202"/>
      <c r="U1834" s="202"/>
      <c r="V1834" s="202"/>
      <c r="W1834" s="202"/>
      <c r="X1834" s="202"/>
      <c r="Y1834" s="202"/>
      <c r="Z1834" s="202"/>
      <c r="AA1834" s="202"/>
      <c r="AB1834" s="202"/>
      <c r="AC1834" s="202"/>
      <c r="AD1834" s="202"/>
      <c r="AE1834" s="202"/>
      <c r="AF1834" s="202"/>
      <c r="AG1834" s="202"/>
      <c r="AH1834" s="202"/>
      <c r="AI1834" s="202"/>
      <c r="AJ1834" s="202"/>
      <c r="AK1834" s="202"/>
      <c r="AL1834" s="202"/>
      <c r="AM1834" s="202"/>
      <c r="AN1834" s="202"/>
      <c r="AO1834" s="202"/>
      <c r="AP1834" s="202"/>
      <c r="AQ1834" s="202"/>
      <c r="AR1834" s="202"/>
      <c r="AS1834" s="202"/>
      <c r="AT1834" s="202"/>
      <c r="AU1834" s="202"/>
      <c r="AV1834" s="202"/>
      <c r="AW1834" s="202"/>
      <c r="AX1834" s="202"/>
      <c r="AY1834" s="202"/>
      <c r="AZ1834" s="202"/>
      <c r="BA1834" s="202"/>
      <c r="BB1834" s="202"/>
      <c r="BC1834" s="202"/>
    </row>
    <row r="1835" spans="18:55" ht="14.25" customHeight="1">
      <c r="R1835" s="202"/>
      <c r="S1835" s="202"/>
      <c r="T1835" s="202"/>
      <c r="U1835" s="202"/>
      <c r="V1835" s="202"/>
      <c r="W1835" s="202"/>
      <c r="X1835" s="202"/>
      <c r="Y1835" s="202"/>
      <c r="Z1835" s="202"/>
      <c r="AA1835" s="202"/>
      <c r="AB1835" s="202"/>
      <c r="AC1835" s="202"/>
      <c r="AD1835" s="202"/>
      <c r="AE1835" s="202"/>
      <c r="AF1835" s="202"/>
      <c r="AG1835" s="202"/>
      <c r="AH1835" s="202"/>
      <c r="AI1835" s="202"/>
      <c r="AJ1835" s="202"/>
      <c r="AK1835" s="202"/>
      <c r="AL1835" s="202"/>
      <c r="AM1835" s="202"/>
      <c r="AN1835" s="202"/>
      <c r="AO1835" s="202"/>
      <c r="AP1835" s="202"/>
      <c r="AQ1835" s="202"/>
      <c r="AR1835" s="202"/>
      <c r="AS1835" s="202"/>
      <c r="AT1835" s="202"/>
      <c r="AU1835" s="202"/>
      <c r="AV1835" s="202"/>
      <c r="AW1835" s="202"/>
      <c r="AX1835" s="202"/>
      <c r="AY1835" s="202"/>
      <c r="AZ1835" s="202"/>
      <c r="BA1835" s="202"/>
      <c r="BB1835" s="202"/>
      <c r="BC1835" s="202"/>
    </row>
    <row r="1836" spans="18:55" ht="14.25" customHeight="1">
      <c r="R1836" s="202"/>
      <c r="S1836" s="202"/>
      <c r="T1836" s="202"/>
      <c r="U1836" s="202"/>
      <c r="V1836" s="202"/>
      <c r="W1836" s="202"/>
      <c r="X1836" s="202"/>
      <c r="Y1836" s="202"/>
      <c r="Z1836" s="202"/>
      <c r="AA1836" s="202"/>
      <c r="AB1836" s="202"/>
      <c r="AC1836" s="202"/>
      <c r="AD1836" s="202"/>
      <c r="AE1836" s="202"/>
      <c r="AF1836" s="202"/>
      <c r="AG1836" s="202"/>
      <c r="AH1836" s="202"/>
      <c r="AI1836" s="202"/>
      <c r="AJ1836" s="202"/>
      <c r="AK1836" s="202"/>
      <c r="AL1836" s="202"/>
      <c r="AM1836" s="202"/>
      <c r="AN1836" s="202"/>
      <c r="AO1836" s="202"/>
      <c r="AP1836" s="202"/>
      <c r="AQ1836" s="202"/>
      <c r="AR1836" s="202"/>
      <c r="AS1836" s="202"/>
      <c r="AT1836" s="202"/>
      <c r="AU1836" s="202"/>
      <c r="AV1836" s="202"/>
      <c r="AW1836" s="202"/>
      <c r="AX1836" s="202"/>
      <c r="AY1836" s="202"/>
      <c r="AZ1836" s="202"/>
      <c r="BA1836" s="202"/>
      <c r="BB1836" s="202"/>
      <c r="BC1836" s="202"/>
    </row>
    <row r="1837" spans="18:55" ht="14.25" customHeight="1">
      <c r="R1837" s="202"/>
      <c r="S1837" s="202"/>
      <c r="T1837" s="202"/>
      <c r="U1837" s="202"/>
      <c r="V1837" s="202"/>
      <c r="W1837" s="202"/>
      <c r="X1837" s="202"/>
      <c r="Y1837" s="202"/>
      <c r="Z1837" s="202"/>
      <c r="AA1837" s="202"/>
      <c r="AB1837" s="202"/>
      <c r="AC1837" s="202"/>
      <c r="AD1837" s="202"/>
      <c r="AE1837" s="202"/>
      <c r="AF1837" s="202"/>
      <c r="AG1837" s="202"/>
      <c r="AH1837" s="202"/>
      <c r="AI1837" s="202"/>
      <c r="AJ1837" s="202"/>
      <c r="AK1837" s="202"/>
      <c r="AL1837" s="202"/>
      <c r="AM1837" s="202"/>
      <c r="AN1837" s="202"/>
      <c r="AO1837" s="202"/>
      <c r="AP1837" s="202"/>
      <c r="AQ1837" s="202"/>
      <c r="AR1837" s="202"/>
      <c r="AS1837" s="202"/>
      <c r="AT1837" s="202"/>
      <c r="AU1837" s="202"/>
      <c r="AV1837" s="202"/>
      <c r="AW1837" s="202"/>
      <c r="AX1837" s="202"/>
      <c r="AY1837" s="202"/>
      <c r="AZ1837" s="202"/>
      <c r="BA1837" s="202"/>
      <c r="BB1837" s="202"/>
      <c r="BC1837" s="202"/>
    </row>
    <row r="1838" spans="18:55" ht="14.25" customHeight="1">
      <c r="R1838" s="202"/>
      <c r="S1838" s="202"/>
      <c r="T1838" s="202"/>
      <c r="U1838" s="202"/>
      <c r="V1838" s="202"/>
      <c r="W1838" s="202"/>
      <c r="X1838" s="202"/>
      <c r="Y1838" s="202"/>
      <c r="Z1838" s="202"/>
      <c r="AA1838" s="202"/>
      <c r="AB1838" s="202"/>
      <c r="AC1838" s="202"/>
      <c r="AD1838" s="202"/>
      <c r="AE1838" s="202"/>
      <c r="AF1838" s="202"/>
      <c r="AG1838" s="202"/>
      <c r="AH1838" s="202"/>
      <c r="AI1838" s="202"/>
      <c r="AJ1838" s="202"/>
      <c r="AK1838" s="202"/>
      <c r="AL1838" s="202"/>
      <c r="AM1838" s="202"/>
      <c r="AN1838" s="202"/>
      <c r="AO1838" s="202"/>
      <c r="AP1838" s="202"/>
      <c r="AQ1838" s="202"/>
      <c r="AR1838" s="202"/>
      <c r="AS1838" s="202"/>
      <c r="AT1838" s="202"/>
      <c r="AU1838" s="202"/>
      <c r="AV1838" s="202"/>
      <c r="AW1838" s="202"/>
      <c r="AX1838" s="202"/>
      <c r="AY1838" s="202"/>
      <c r="AZ1838" s="202"/>
      <c r="BA1838" s="202"/>
      <c r="BB1838" s="202"/>
      <c r="BC1838" s="202"/>
    </row>
    <row r="1839" spans="18:55" ht="14.25" customHeight="1">
      <c r="R1839" s="202"/>
      <c r="S1839" s="202"/>
      <c r="T1839" s="202"/>
      <c r="U1839" s="202"/>
      <c r="V1839" s="202"/>
      <c r="W1839" s="202"/>
      <c r="X1839" s="202"/>
      <c r="Y1839" s="202"/>
      <c r="Z1839" s="202"/>
      <c r="AA1839" s="202"/>
      <c r="AB1839" s="202"/>
      <c r="AC1839" s="202"/>
      <c r="AD1839" s="202"/>
      <c r="AE1839" s="202"/>
      <c r="AF1839" s="202"/>
      <c r="AG1839" s="202"/>
      <c r="AH1839" s="202"/>
      <c r="AI1839" s="202"/>
      <c r="AJ1839" s="202"/>
      <c r="AK1839" s="202"/>
      <c r="AL1839" s="202"/>
      <c r="AM1839" s="202"/>
      <c r="AN1839" s="202"/>
      <c r="AO1839" s="202"/>
      <c r="AP1839" s="202"/>
      <c r="AQ1839" s="202"/>
      <c r="AR1839" s="202"/>
      <c r="AS1839" s="202"/>
      <c r="AT1839" s="202"/>
      <c r="AU1839" s="202"/>
      <c r="AV1839" s="202"/>
      <c r="AW1839" s="202"/>
      <c r="AX1839" s="202"/>
      <c r="AY1839" s="202"/>
      <c r="AZ1839" s="202"/>
      <c r="BA1839" s="202"/>
      <c r="BB1839" s="202"/>
      <c r="BC1839" s="202"/>
    </row>
    <row r="1840" spans="18:55" ht="14.25" customHeight="1">
      <c r="R1840" s="202"/>
      <c r="S1840" s="202"/>
      <c r="T1840" s="202"/>
      <c r="U1840" s="202"/>
      <c r="V1840" s="202"/>
      <c r="W1840" s="202"/>
      <c r="X1840" s="202"/>
      <c r="Y1840" s="202"/>
      <c r="Z1840" s="202"/>
      <c r="AA1840" s="202"/>
      <c r="AB1840" s="202"/>
      <c r="AC1840" s="202"/>
      <c r="AD1840" s="202"/>
      <c r="AE1840" s="202"/>
      <c r="AF1840" s="202"/>
      <c r="AG1840" s="202"/>
      <c r="AH1840" s="202"/>
      <c r="AI1840" s="202"/>
      <c r="AJ1840" s="202"/>
      <c r="AK1840" s="202"/>
      <c r="AL1840" s="202"/>
      <c r="AM1840" s="202"/>
      <c r="AN1840" s="202"/>
      <c r="AO1840" s="202"/>
      <c r="AP1840" s="202"/>
      <c r="AQ1840" s="202"/>
      <c r="AR1840" s="202"/>
      <c r="AS1840" s="202"/>
      <c r="AT1840" s="202"/>
      <c r="AU1840" s="202"/>
      <c r="AV1840" s="202"/>
      <c r="AW1840" s="202"/>
      <c r="AX1840" s="202"/>
      <c r="AY1840" s="202"/>
      <c r="AZ1840" s="202"/>
      <c r="BA1840" s="202"/>
      <c r="BB1840" s="202"/>
      <c r="BC1840" s="202"/>
    </row>
    <row r="1841" spans="18:55" ht="14.25" customHeight="1">
      <c r="R1841" s="202"/>
      <c r="S1841" s="202"/>
      <c r="T1841" s="202"/>
      <c r="U1841" s="202"/>
      <c r="V1841" s="202"/>
      <c r="W1841" s="202"/>
      <c r="X1841" s="202"/>
      <c r="Y1841" s="202"/>
      <c r="Z1841" s="202"/>
      <c r="AA1841" s="202"/>
      <c r="AB1841" s="202"/>
      <c r="AC1841" s="202"/>
      <c r="AD1841" s="202"/>
      <c r="AE1841" s="202"/>
      <c r="AF1841" s="202"/>
      <c r="AG1841" s="202"/>
      <c r="AH1841" s="202"/>
      <c r="AI1841" s="202"/>
      <c r="AJ1841" s="202"/>
      <c r="AK1841" s="202"/>
      <c r="AL1841" s="202"/>
      <c r="AM1841" s="202"/>
      <c r="AN1841" s="202"/>
      <c r="AO1841" s="202"/>
      <c r="AP1841" s="202"/>
      <c r="AQ1841" s="202"/>
      <c r="AR1841" s="202"/>
      <c r="AS1841" s="202"/>
      <c r="AT1841" s="202"/>
      <c r="AU1841" s="202"/>
      <c r="AV1841" s="202"/>
      <c r="AW1841" s="202"/>
      <c r="AX1841" s="202"/>
      <c r="AY1841" s="202"/>
      <c r="AZ1841" s="202"/>
      <c r="BA1841" s="202"/>
      <c r="BB1841" s="202"/>
      <c r="BC1841" s="202"/>
    </row>
    <row r="1842" spans="18:55" ht="14.25" customHeight="1">
      <c r="R1842" s="202"/>
      <c r="S1842" s="202"/>
      <c r="T1842" s="202"/>
      <c r="U1842" s="202"/>
      <c r="V1842" s="202"/>
      <c r="W1842" s="202"/>
      <c r="X1842" s="202"/>
      <c r="Y1842" s="202"/>
      <c r="Z1842" s="202"/>
      <c r="AA1842" s="202"/>
      <c r="AB1842" s="202"/>
      <c r="AC1842" s="202"/>
      <c r="AD1842" s="202"/>
      <c r="AE1842" s="202"/>
      <c r="AF1842" s="202"/>
      <c r="AG1842" s="202"/>
      <c r="AH1842" s="202"/>
      <c r="AI1842" s="202"/>
      <c r="AJ1842" s="202"/>
      <c r="AK1842" s="202"/>
      <c r="AL1842" s="202"/>
      <c r="AM1842" s="202"/>
      <c r="AN1842" s="202"/>
      <c r="AO1842" s="202"/>
      <c r="AP1842" s="202"/>
      <c r="AQ1842" s="202"/>
      <c r="AR1842" s="202"/>
      <c r="AS1842" s="202"/>
      <c r="AT1842" s="202"/>
      <c r="AU1842" s="202"/>
      <c r="AV1842" s="202"/>
      <c r="AW1842" s="202"/>
      <c r="AX1842" s="202"/>
      <c r="AY1842" s="202"/>
      <c r="AZ1842" s="202"/>
      <c r="BA1842" s="202"/>
      <c r="BB1842" s="202"/>
      <c r="BC1842" s="202"/>
    </row>
    <row r="1843" spans="18:55" ht="14.25" customHeight="1">
      <c r="R1843" s="202"/>
      <c r="S1843" s="202"/>
      <c r="T1843" s="202"/>
      <c r="U1843" s="202"/>
      <c r="V1843" s="202"/>
      <c r="W1843" s="202"/>
      <c r="X1843" s="202"/>
      <c r="Y1843" s="202"/>
      <c r="Z1843" s="202"/>
      <c r="AA1843" s="202"/>
      <c r="AB1843" s="202"/>
      <c r="AC1843" s="202"/>
      <c r="AD1843" s="202"/>
      <c r="AE1843" s="202"/>
      <c r="AF1843" s="202"/>
      <c r="AG1843" s="202"/>
      <c r="AH1843" s="202"/>
      <c r="AI1843" s="202"/>
      <c r="AJ1843" s="202"/>
      <c r="AK1843" s="202"/>
      <c r="AL1843" s="202"/>
      <c r="AM1843" s="202"/>
      <c r="AN1843" s="202"/>
      <c r="AO1843" s="202"/>
      <c r="AP1843" s="202"/>
      <c r="AQ1843" s="202"/>
      <c r="AR1843" s="202"/>
      <c r="AS1843" s="202"/>
      <c r="AT1843" s="202"/>
      <c r="AU1843" s="202"/>
      <c r="AV1843" s="202"/>
      <c r="AW1843" s="202"/>
      <c r="AX1843" s="202"/>
      <c r="AY1843" s="202"/>
      <c r="AZ1843" s="202"/>
      <c r="BA1843" s="202"/>
      <c r="BB1843" s="202"/>
      <c r="BC1843" s="202"/>
    </row>
    <row r="1844" spans="18:55" ht="14.25" customHeight="1">
      <c r="R1844" s="202"/>
      <c r="S1844" s="202"/>
      <c r="T1844" s="202"/>
      <c r="U1844" s="202"/>
      <c r="V1844" s="202"/>
      <c r="W1844" s="202"/>
      <c r="X1844" s="202"/>
      <c r="Y1844" s="202"/>
      <c r="Z1844" s="202"/>
      <c r="AA1844" s="202"/>
      <c r="AB1844" s="202"/>
      <c r="AC1844" s="202"/>
      <c r="AD1844" s="202"/>
      <c r="AE1844" s="202"/>
      <c r="AF1844" s="202"/>
      <c r="AG1844" s="202"/>
      <c r="AH1844" s="202"/>
      <c r="AI1844" s="202"/>
      <c r="AJ1844" s="202"/>
      <c r="AK1844" s="202"/>
      <c r="AL1844" s="202"/>
      <c r="AM1844" s="202"/>
      <c r="AN1844" s="202"/>
      <c r="AO1844" s="202"/>
      <c r="AP1844" s="202"/>
      <c r="AQ1844" s="202"/>
      <c r="AR1844" s="202"/>
      <c r="AS1844" s="202"/>
      <c r="AT1844" s="202"/>
      <c r="AU1844" s="202"/>
      <c r="AV1844" s="202"/>
      <c r="AW1844" s="202"/>
      <c r="AX1844" s="202"/>
      <c r="AY1844" s="202"/>
      <c r="AZ1844" s="202"/>
      <c r="BA1844" s="202"/>
      <c r="BB1844" s="202"/>
      <c r="BC1844" s="202"/>
    </row>
    <row r="1845" spans="18:55" ht="14.25" customHeight="1">
      <c r="R1845" s="202"/>
      <c r="S1845" s="202"/>
      <c r="T1845" s="202"/>
      <c r="U1845" s="202"/>
      <c r="V1845" s="202"/>
      <c r="W1845" s="202"/>
      <c r="X1845" s="202"/>
      <c r="Y1845" s="202"/>
      <c r="Z1845" s="202"/>
      <c r="AA1845" s="202"/>
      <c r="AB1845" s="202"/>
      <c r="AC1845" s="202"/>
      <c r="AD1845" s="202"/>
      <c r="AE1845" s="202"/>
      <c r="AF1845" s="202"/>
      <c r="AG1845" s="202"/>
      <c r="AH1845" s="202"/>
      <c r="AI1845" s="202"/>
      <c r="AJ1845" s="202"/>
      <c r="AK1845" s="202"/>
      <c r="AL1845" s="202"/>
      <c r="AM1845" s="202"/>
      <c r="AN1845" s="202"/>
      <c r="AO1845" s="202"/>
      <c r="AP1845" s="202"/>
      <c r="AQ1845" s="202"/>
      <c r="AR1845" s="202"/>
      <c r="AS1845" s="202"/>
      <c r="AT1845" s="202"/>
      <c r="AU1845" s="202"/>
      <c r="AV1845" s="202"/>
      <c r="AW1845" s="202"/>
      <c r="AX1845" s="202"/>
      <c r="AY1845" s="202"/>
      <c r="AZ1845" s="202"/>
      <c r="BA1845" s="202"/>
      <c r="BB1845" s="202"/>
      <c r="BC1845" s="202"/>
    </row>
    <row r="1846" spans="18:55" ht="14.25" customHeight="1">
      <c r="R1846" s="202"/>
      <c r="S1846" s="202"/>
      <c r="T1846" s="202"/>
      <c r="U1846" s="202"/>
      <c r="V1846" s="202"/>
      <c r="W1846" s="202"/>
      <c r="X1846" s="202"/>
      <c r="Y1846" s="202"/>
      <c r="Z1846" s="202"/>
      <c r="AA1846" s="202"/>
      <c r="AB1846" s="202"/>
      <c r="AC1846" s="202"/>
      <c r="AD1846" s="202"/>
      <c r="AE1846" s="202"/>
      <c r="AF1846" s="202"/>
      <c r="AG1846" s="202"/>
      <c r="AH1846" s="202"/>
      <c r="AI1846" s="202"/>
      <c r="AJ1846" s="202"/>
      <c r="AK1846" s="202"/>
      <c r="AL1846" s="202"/>
      <c r="AM1846" s="202"/>
      <c r="AN1846" s="202"/>
      <c r="AO1846" s="202"/>
      <c r="AP1846" s="202"/>
      <c r="AQ1846" s="202"/>
      <c r="AR1846" s="202"/>
      <c r="AS1846" s="202"/>
      <c r="AT1846" s="202"/>
      <c r="AU1846" s="202"/>
      <c r="AV1846" s="202"/>
      <c r="AW1846" s="202"/>
      <c r="AX1846" s="202"/>
      <c r="AY1846" s="202"/>
      <c r="AZ1846" s="202"/>
      <c r="BA1846" s="202"/>
      <c r="BB1846" s="202"/>
      <c r="BC1846" s="202"/>
    </row>
    <row r="1847" spans="18:55" ht="14.25" customHeight="1">
      <c r="R1847" s="202"/>
      <c r="S1847" s="202"/>
      <c r="T1847" s="202"/>
      <c r="U1847" s="202"/>
      <c r="V1847" s="202"/>
      <c r="W1847" s="202"/>
      <c r="X1847" s="202"/>
      <c r="Y1847" s="202"/>
      <c r="Z1847" s="202"/>
      <c r="AA1847" s="202"/>
      <c r="AB1847" s="202"/>
      <c r="AC1847" s="202"/>
      <c r="AD1847" s="202"/>
      <c r="AE1847" s="202"/>
      <c r="AF1847" s="202"/>
      <c r="AG1847" s="202"/>
      <c r="AH1847" s="202"/>
      <c r="AI1847" s="202"/>
      <c r="AJ1847" s="202"/>
      <c r="AK1847" s="202"/>
      <c r="AL1847" s="202"/>
      <c r="AM1847" s="202"/>
      <c r="AN1847" s="202"/>
      <c r="AO1847" s="202"/>
      <c r="AP1847" s="202"/>
      <c r="AQ1847" s="202"/>
      <c r="AR1847" s="202"/>
      <c r="AS1847" s="202"/>
      <c r="AT1847" s="202"/>
      <c r="AU1847" s="202"/>
      <c r="AV1847" s="202"/>
      <c r="AW1847" s="202"/>
      <c r="AX1847" s="202"/>
      <c r="AY1847" s="202"/>
      <c r="AZ1847" s="202"/>
      <c r="BA1847" s="202"/>
      <c r="BB1847" s="202"/>
      <c r="BC1847" s="202"/>
    </row>
    <row r="1848" spans="18:55" ht="14.25" customHeight="1">
      <c r="R1848" s="202"/>
      <c r="S1848" s="202"/>
      <c r="T1848" s="202"/>
      <c r="U1848" s="202"/>
      <c r="V1848" s="202"/>
      <c r="W1848" s="202"/>
      <c r="X1848" s="202"/>
      <c r="Y1848" s="202"/>
      <c r="Z1848" s="202"/>
      <c r="AA1848" s="202"/>
      <c r="AB1848" s="202"/>
      <c r="AC1848" s="202"/>
      <c r="AD1848" s="202"/>
      <c r="AE1848" s="202"/>
      <c r="AF1848" s="202"/>
      <c r="AG1848" s="202"/>
      <c r="AH1848" s="202"/>
      <c r="AI1848" s="202"/>
      <c r="AJ1848" s="202"/>
      <c r="AK1848" s="202"/>
      <c r="AL1848" s="202"/>
      <c r="AM1848" s="202"/>
      <c r="AN1848" s="202"/>
      <c r="AO1848" s="202"/>
      <c r="AP1848" s="202"/>
      <c r="AQ1848" s="202"/>
      <c r="AR1848" s="202"/>
      <c r="AS1848" s="202"/>
      <c r="AT1848" s="202"/>
      <c r="AU1848" s="202"/>
      <c r="AV1848" s="202"/>
      <c r="AW1848" s="202"/>
      <c r="AX1848" s="202"/>
      <c r="AY1848" s="202"/>
      <c r="AZ1848" s="202"/>
      <c r="BA1848" s="202"/>
      <c r="BB1848" s="202"/>
      <c r="BC1848" s="202"/>
    </row>
    <row r="1849" spans="18:55" ht="14.25" customHeight="1">
      <c r="R1849" s="202"/>
      <c r="S1849" s="202"/>
      <c r="T1849" s="202"/>
      <c r="U1849" s="202"/>
      <c r="V1849" s="202"/>
      <c r="W1849" s="202"/>
      <c r="X1849" s="202"/>
      <c r="Y1849" s="202"/>
      <c r="Z1849" s="202"/>
      <c r="AA1849" s="202"/>
      <c r="AB1849" s="202"/>
      <c r="AC1849" s="202"/>
      <c r="AD1849" s="202"/>
      <c r="AE1849" s="202"/>
      <c r="AF1849" s="202"/>
      <c r="AG1849" s="202"/>
      <c r="AH1849" s="202"/>
      <c r="AI1849" s="202"/>
      <c r="AJ1849" s="202"/>
      <c r="AK1849" s="202"/>
      <c r="AL1849" s="202"/>
      <c r="AM1849" s="202"/>
      <c r="AN1849" s="202"/>
      <c r="AO1849" s="202"/>
      <c r="AP1849" s="202"/>
      <c r="AQ1849" s="202"/>
      <c r="AR1849" s="202"/>
      <c r="AS1849" s="202"/>
      <c r="AT1849" s="202"/>
      <c r="AU1849" s="202"/>
      <c r="AV1849" s="202"/>
      <c r="AW1849" s="202"/>
      <c r="AX1849" s="202"/>
      <c r="AY1849" s="202"/>
      <c r="AZ1849" s="202"/>
      <c r="BA1849" s="202"/>
      <c r="BB1849" s="202"/>
      <c r="BC1849" s="202"/>
    </row>
    <row r="1850" spans="18:55" ht="14.25" customHeight="1">
      <c r="R1850" s="202"/>
      <c r="S1850" s="202"/>
      <c r="T1850" s="202"/>
      <c r="U1850" s="202"/>
      <c r="V1850" s="202"/>
      <c r="W1850" s="202"/>
      <c r="X1850" s="202"/>
      <c r="Y1850" s="202"/>
      <c r="Z1850" s="202"/>
      <c r="AA1850" s="202"/>
      <c r="AB1850" s="202"/>
      <c r="AC1850" s="202"/>
      <c r="AD1850" s="202"/>
      <c r="AE1850" s="202"/>
      <c r="AF1850" s="202"/>
      <c r="AG1850" s="202"/>
      <c r="AH1850" s="202"/>
      <c r="AI1850" s="202"/>
      <c r="AJ1850" s="202"/>
      <c r="AK1850" s="202"/>
      <c r="AL1850" s="202"/>
      <c r="AM1850" s="202"/>
      <c r="AN1850" s="202"/>
      <c r="AO1850" s="202"/>
      <c r="AP1850" s="202"/>
      <c r="AQ1850" s="202"/>
      <c r="AR1850" s="202"/>
      <c r="AS1850" s="202"/>
      <c r="AT1850" s="202"/>
      <c r="AU1850" s="202"/>
      <c r="AV1850" s="202"/>
      <c r="AW1850" s="202"/>
      <c r="AX1850" s="202"/>
      <c r="AY1850" s="202"/>
      <c r="AZ1850" s="202"/>
      <c r="BA1850" s="202"/>
      <c r="BB1850" s="202"/>
      <c r="BC1850" s="202"/>
    </row>
    <row r="1851" spans="18:55" ht="14.25" customHeight="1">
      <c r="R1851" s="202"/>
      <c r="S1851" s="202"/>
      <c r="T1851" s="202"/>
      <c r="U1851" s="202"/>
      <c r="V1851" s="202"/>
      <c r="W1851" s="202"/>
      <c r="X1851" s="202"/>
      <c r="Y1851" s="202"/>
      <c r="Z1851" s="202"/>
      <c r="AA1851" s="202"/>
      <c r="AB1851" s="202"/>
      <c r="AC1851" s="202"/>
      <c r="AD1851" s="202"/>
      <c r="AE1851" s="202"/>
      <c r="AF1851" s="202"/>
      <c r="AG1851" s="202"/>
      <c r="AH1851" s="202"/>
      <c r="AI1851" s="202"/>
      <c r="AJ1851" s="202"/>
      <c r="AK1851" s="202"/>
      <c r="AL1851" s="202"/>
      <c r="AM1851" s="202"/>
      <c r="AN1851" s="202"/>
      <c r="AO1851" s="202"/>
      <c r="AP1851" s="202"/>
      <c r="AQ1851" s="202"/>
      <c r="AR1851" s="202"/>
      <c r="AS1851" s="202"/>
      <c r="AT1851" s="202"/>
      <c r="AU1851" s="202"/>
      <c r="AV1851" s="202"/>
      <c r="AW1851" s="202"/>
      <c r="AX1851" s="202"/>
      <c r="AY1851" s="202"/>
      <c r="AZ1851" s="202"/>
      <c r="BA1851" s="202"/>
      <c r="BB1851" s="202"/>
      <c r="BC1851" s="202"/>
    </row>
    <row r="1852" spans="18:55" ht="14.25" customHeight="1">
      <c r="R1852" s="202"/>
      <c r="S1852" s="202"/>
      <c r="T1852" s="202"/>
      <c r="U1852" s="202"/>
      <c r="V1852" s="202"/>
      <c r="W1852" s="202"/>
      <c r="X1852" s="202"/>
      <c r="Y1852" s="202"/>
      <c r="Z1852" s="202"/>
      <c r="AA1852" s="202"/>
      <c r="AB1852" s="202"/>
      <c r="AC1852" s="202"/>
      <c r="AD1852" s="202"/>
      <c r="AE1852" s="202"/>
      <c r="AF1852" s="202"/>
      <c r="AG1852" s="202"/>
      <c r="AH1852" s="202"/>
      <c r="AI1852" s="202"/>
      <c r="AJ1852" s="202"/>
      <c r="AK1852" s="202"/>
      <c r="AL1852" s="202"/>
      <c r="AM1852" s="202"/>
      <c r="AN1852" s="202"/>
      <c r="AO1852" s="202"/>
      <c r="AP1852" s="202"/>
      <c r="AQ1852" s="202"/>
      <c r="AR1852" s="202"/>
      <c r="AS1852" s="202"/>
      <c r="AT1852" s="202"/>
      <c r="AU1852" s="202"/>
      <c r="AV1852" s="202"/>
      <c r="AW1852" s="202"/>
      <c r="AX1852" s="202"/>
      <c r="AY1852" s="202"/>
      <c r="AZ1852" s="202"/>
      <c r="BA1852" s="202"/>
      <c r="BB1852" s="202"/>
      <c r="BC1852" s="202"/>
    </row>
    <row r="1853" spans="18:55" ht="14.25" customHeight="1">
      <c r="R1853" s="202"/>
      <c r="S1853" s="202"/>
      <c r="T1853" s="202"/>
      <c r="U1853" s="202"/>
      <c r="V1853" s="202"/>
      <c r="W1853" s="202"/>
      <c r="X1853" s="202"/>
      <c r="Y1853" s="202"/>
      <c r="Z1853" s="202"/>
      <c r="AA1853" s="202"/>
      <c r="AB1853" s="202"/>
      <c r="AC1853" s="202"/>
      <c r="AD1853" s="202"/>
      <c r="AE1853" s="202"/>
      <c r="AF1853" s="202"/>
      <c r="AG1853" s="202"/>
      <c r="AH1853" s="202"/>
      <c r="AI1853" s="202"/>
      <c r="AJ1853" s="202"/>
      <c r="AK1853" s="202"/>
      <c r="AL1853" s="202"/>
      <c r="AM1853" s="202"/>
      <c r="AN1853" s="202"/>
      <c r="AO1853" s="202"/>
      <c r="AP1853" s="202"/>
      <c r="AQ1853" s="202"/>
      <c r="AR1853" s="202"/>
      <c r="AS1853" s="202"/>
      <c r="AT1853" s="202"/>
      <c r="AU1853" s="202"/>
      <c r="AV1853" s="202"/>
      <c r="AW1853" s="202"/>
      <c r="AX1853" s="202"/>
      <c r="AY1853" s="202"/>
      <c r="AZ1853" s="202"/>
      <c r="BA1853" s="202"/>
      <c r="BB1853" s="202"/>
      <c r="BC1853" s="202"/>
    </row>
    <row r="1854" spans="18:55" ht="14.25" customHeight="1">
      <c r="R1854" s="202"/>
      <c r="S1854" s="202"/>
      <c r="T1854" s="202"/>
      <c r="U1854" s="202"/>
      <c r="V1854" s="202"/>
      <c r="W1854" s="202"/>
      <c r="X1854" s="202"/>
      <c r="Y1854" s="202"/>
      <c r="Z1854" s="202"/>
      <c r="AA1854" s="202"/>
      <c r="AB1854" s="202"/>
      <c r="AC1854" s="202"/>
      <c r="AD1854" s="202"/>
      <c r="AE1854" s="202"/>
      <c r="AF1854" s="202"/>
      <c r="AG1854" s="202"/>
      <c r="AH1854" s="202"/>
      <c r="AI1854" s="202"/>
      <c r="AJ1854" s="202"/>
      <c r="AK1854" s="202"/>
      <c r="AL1854" s="202"/>
      <c r="AM1854" s="202"/>
      <c r="AN1854" s="202"/>
      <c r="AO1854" s="202"/>
      <c r="AP1854" s="202"/>
      <c r="AQ1854" s="202"/>
      <c r="AR1854" s="202"/>
      <c r="AS1854" s="202"/>
      <c r="AT1854" s="202"/>
      <c r="AU1854" s="202"/>
      <c r="AV1854" s="202"/>
      <c r="AW1854" s="202"/>
      <c r="AX1854" s="202"/>
      <c r="AY1854" s="202"/>
      <c r="AZ1854" s="202"/>
      <c r="BA1854" s="202"/>
      <c r="BB1854" s="202"/>
      <c r="BC1854" s="202"/>
    </row>
    <row r="1855" spans="18:55" ht="14.25" customHeight="1">
      <c r="R1855" s="202"/>
      <c r="S1855" s="202"/>
      <c r="T1855" s="202"/>
      <c r="U1855" s="202"/>
      <c r="V1855" s="202"/>
      <c r="W1855" s="202"/>
      <c r="X1855" s="202"/>
      <c r="Y1855" s="202"/>
      <c r="Z1855" s="202"/>
      <c r="AA1855" s="202"/>
      <c r="AB1855" s="202"/>
      <c r="AC1855" s="202"/>
      <c r="AD1855" s="202"/>
      <c r="AE1855" s="202"/>
      <c r="AF1855" s="202"/>
      <c r="AG1855" s="202"/>
      <c r="AH1855" s="202"/>
      <c r="AI1855" s="202"/>
      <c r="AJ1855" s="202"/>
      <c r="AK1855" s="202"/>
      <c r="AL1855" s="202"/>
      <c r="AM1855" s="202"/>
      <c r="AN1855" s="202"/>
      <c r="AO1855" s="202"/>
      <c r="AP1855" s="202"/>
      <c r="AQ1855" s="202"/>
      <c r="AR1855" s="202"/>
      <c r="AS1855" s="202"/>
      <c r="AT1855" s="202"/>
      <c r="AU1855" s="202"/>
      <c r="AV1855" s="202"/>
      <c r="AW1855" s="202"/>
      <c r="AX1855" s="202"/>
      <c r="AY1855" s="202"/>
      <c r="AZ1855" s="202"/>
      <c r="BA1855" s="202"/>
      <c r="BB1855" s="202"/>
      <c r="BC1855" s="202"/>
    </row>
    <row r="1856" spans="18:55" ht="14.25" customHeight="1">
      <c r="R1856" s="202"/>
      <c r="S1856" s="202"/>
      <c r="T1856" s="202"/>
      <c r="U1856" s="202"/>
      <c r="V1856" s="202"/>
      <c r="W1856" s="202"/>
      <c r="X1856" s="202"/>
      <c r="Y1856" s="202"/>
      <c r="Z1856" s="202"/>
      <c r="AA1856" s="202"/>
      <c r="AB1856" s="202"/>
      <c r="AC1856" s="202"/>
      <c r="AD1856" s="202"/>
      <c r="AE1856" s="202"/>
      <c r="AF1856" s="202"/>
      <c r="AG1856" s="202"/>
      <c r="AH1856" s="202"/>
      <c r="AI1856" s="202"/>
      <c r="AJ1856" s="202"/>
      <c r="AK1856" s="202"/>
      <c r="AL1856" s="202"/>
      <c r="AM1856" s="202"/>
      <c r="AN1856" s="202"/>
      <c r="AO1856" s="202"/>
      <c r="AP1856" s="202"/>
      <c r="AQ1856" s="202"/>
      <c r="AR1856" s="202"/>
      <c r="AS1856" s="202"/>
      <c r="AT1856" s="202"/>
      <c r="AU1856" s="202"/>
      <c r="AV1856" s="202"/>
      <c r="AW1856" s="202"/>
      <c r="AX1856" s="202"/>
      <c r="AY1856" s="202"/>
      <c r="AZ1856" s="202"/>
      <c r="BA1856" s="202"/>
      <c r="BB1856" s="202"/>
      <c r="BC1856" s="202"/>
    </row>
    <row r="1857" spans="18:55" ht="14.25" customHeight="1">
      <c r="R1857" s="202"/>
      <c r="S1857" s="202"/>
      <c r="T1857" s="202"/>
      <c r="U1857" s="202"/>
      <c r="V1857" s="202"/>
      <c r="W1857" s="202"/>
      <c r="X1857" s="202"/>
      <c r="Y1857" s="202"/>
      <c r="Z1857" s="202"/>
      <c r="AA1857" s="202"/>
      <c r="AB1857" s="202"/>
      <c r="AC1857" s="202"/>
      <c r="AD1857" s="202"/>
      <c r="AE1857" s="202"/>
      <c r="AF1857" s="202"/>
      <c r="AG1857" s="202"/>
      <c r="AH1857" s="202"/>
      <c r="AI1857" s="202"/>
      <c r="AJ1857" s="202"/>
      <c r="AK1857" s="202"/>
      <c r="AL1857" s="202"/>
      <c r="AM1857" s="202"/>
      <c r="AN1857" s="202"/>
      <c r="AO1857" s="202"/>
      <c r="AP1857" s="202"/>
      <c r="AQ1857" s="202"/>
      <c r="AR1857" s="202"/>
      <c r="AS1857" s="202"/>
      <c r="AT1857" s="202"/>
      <c r="AU1857" s="202"/>
      <c r="AV1857" s="202"/>
      <c r="AW1857" s="202"/>
      <c r="AX1857" s="202"/>
      <c r="AY1857" s="202"/>
      <c r="AZ1857" s="202"/>
      <c r="BA1857" s="202"/>
      <c r="BB1857" s="202"/>
      <c r="BC1857" s="202"/>
    </row>
    <row r="1858" spans="18:55" ht="14.25" customHeight="1">
      <c r="R1858" s="202"/>
      <c r="S1858" s="202"/>
      <c r="T1858" s="202"/>
      <c r="U1858" s="202"/>
      <c r="V1858" s="202"/>
      <c r="W1858" s="202"/>
      <c r="X1858" s="202"/>
      <c r="Y1858" s="202"/>
      <c r="Z1858" s="202"/>
      <c r="AA1858" s="202"/>
      <c r="AB1858" s="202"/>
      <c r="AC1858" s="202"/>
      <c r="AD1858" s="202"/>
      <c r="AE1858" s="202"/>
      <c r="AF1858" s="202"/>
      <c r="AG1858" s="202"/>
      <c r="AH1858" s="202"/>
      <c r="AI1858" s="202"/>
      <c r="AJ1858" s="202"/>
      <c r="AK1858" s="202"/>
      <c r="AL1858" s="202"/>
      <c r="AM1858" s="202"/>
      <c r="AN1858" s="202"/>
      <c r="AO1858" s="202"/>
      <c r="AP1858" s="202"/>
      <c r="AQ1858" s="202"/>
      <c r="AR1858" s="202"/>
      <c r="AS1858" s="202"/>
      <c r="AT1858" s="202"/>
      <c r="AU1858" s="202"/>
      <c r="AV1858" s="202"/>
      <c r="AW1858" s="202"/>
      <c r="AX1858" s="202"/>
      <c r="AY1858" s="202"/>
      <c r="AZ1858" s="202"/>
      <c r="BA1858" s="202"/>
      <c r="BB1858" s="202"/>
      <c r="BC1858" s="202"/>
    </row>
    <row r="1859" spans="18:55" ht="14.25" customHeight="1">
      <c r="R1859" s="202"/>
      <c r="S1859" s="202"/>
      <c r="T1859" s="202"/>
      <c r="U1859" s="202"/>
      <c r="V1859" s="202"/>
      <c r="W1859" s="202"/>
      <c r="X1859" s="202"/>
      <c r="Y1859" s="202"/>
      <c r="Z1859" s="202"/>
      <c r="AA1859" s="202"/>
      <c r="AB1859" s="202"/>
      <c r="AC1859" s="202"/>
      <c r="AD1859" s="202"/>
      <c r="AE1859" s="202"/>
      <c r="AF1859" s="202"/>
      <c r="AG1859" s="202"/>
      <c r="AH1859" s="202"/>
      <c r="AI1859" s="202"/>
      <c r="AJ1859" s="202"/>
      <c r="AK1859" s="202"/>
      <c r="AL1859" s="202"/>
      <c r="AM1859" s="202"/>
      <c r="AN1859" s="202"/>
      <c r="AO1859" s="202"/>
      <c r="AP1859" s="202"/>
      <c r="AQ1859" s="202"/>
      <c r="AR1859" s="202"/>
      <c r="AS1859" s="202"/>
      <c r="AT1859" s="202"/>
      <c r="AU1859" s="202"/>
      <c r="AV1859" s="202"/>
      <c r="AW1859" s="202"/>
      <c r="AX1859" s="202"/>
      <c r="AY1859" s="202"/>
      <c r="AZ1859" s="202"/>
      <c r="BA1859" s="202"/>
      <c r="BB1859" s="202"/>
      <c r="BC1859" s="202"/>
    </row>
    <row r="1860" spans="18:55" ht="14.25" customHeight="1">
      <c r="R1860" s="202"/>
      <c r="S1860" s="202"/>
      <c r="T1860" s="202"/>
      <c r="U1860" s="202"/>
      <c r="V1860" s="202"/>
      <c r="W1860" s="202"/>
      <c r="X1860" s="202"/>
      <c r="Y1860" s="202"/>
      <c r="Z1860" s="202"/>
      <c r="AA1860" s="202"/>
      <c r="AB1860" s="202"/>
      <c r="AC1860" s="202"/>
      <c r="AD1860" s="202"/>
      <c r="AE1860" s="202"/>
      <c r="AF1860" s="202"/>
      <c r="AG1860" s="202"/>
      <c r="AH1860" s="202"/>
      <c r="AI1860" s="202"/>
      <c r="AJ1860" s="202"/>
      <c r="AK1860" s="202"/>
      <c r="AL1860" s="202"/>
      <c r="AM1860" s="202"/>
      <c r="AN1860" s="202"/>
      <c r="AO1860" s="202"/>
      <c r="AP1860" s="202"/>
      <c r="AQ1860" s="202"/>
      <c r="AR1860" s="202"/>
      <c r="AS1860" s="202"/>
      <c r="AT1860" s="202"/>
      <c r="AU1860" s="202"/>
      <c r="AV1860" s="202"/>
      <c r="AW1860" s="202"/>
      <c r="AX1860" s="202"/>
      <c r="AY1860" s="202"/>
      <c r="AZ1860" s="202"/>
      <c r="BA1860" s="202"/>
      <c r="BB1860" s="202"/>
      <c r="BC1860" s="202"/>
    </row>
    <row r="1861" spans="18:55" ht="14.25" customHeight="1">
      <c r="R1861" s="202"/>
      <c r="S1861" s="202"/>
      <c r="T1861" s="202"/>
      <c r="U1861" s="202"/>
      <c r="V1861" s="202"/>
      <c r="W1861" s="202"/>
      <c r="X1861" s="202"/>
      <c r="Y1861" s="202"/>
      <c r="Z1861" s="202"/>
      <c r="AA1861" s="202"/>
      <c r="AB1861" s="202"/>
      <c r="AC1861" s="202"/>
      <c r="AD1861" s="202"/>
      <c r="AE1861" s="202"/>
      <c r="AF1861" s="202"/>
      <c r="AG1861" s="202"/>
      <c r="AH1861" s="202"/>
      <c r="AI1861" s="202"/>
      <c r="AJ1861" s="202"/>
      <c r="AK1861" s="202"/>
      <c r="AL1861" s="202"/>
      <c r="AM1861" s="202"/>
      <c r="AN1861" s="202"/>
      <c r="AO1861" s="202"/>
      <c r="AP1861" s="202"/>
      <c r="AQ1861" s="202"/>
      <c r="AR1861" s="202"/>
      <c r="AS1861" s="202"/>
      <c r="AT1861" s="202"/>
      <c r="AU1861" s="202"/>
      <c r="AV1861" s="202"/>
      <c r="AW1861" s="202"/>
      <c r="AX1861" s="202"/>
      <c r="AY1861" s="202"/>
      <c r="AZ1861" s="202"/>
      <c r="BA1861" s="202"/>
      <c r="BB1861" s="202"/>
      <c r="BC1861" s="202"/>
    </row>
    <row r="1862" spans="18:55" ht="14.25" customHeight="1">
      <c r="R1862" s="202"/>
      <c r="S1862" s="202"/>
      <c r="T1862" s="202"/>
      <c r="U1862" s="202"/>
      <c r="V1862" s="202"/>
      <c r="W1862" s="202"/>
      <c r="X1862" s="202"/>
      <c r="Y1862" s="202"/>
      <c r="Z1862" s="202"/>
      <c r="AA1862" s="202"/>
      <c r="AB1862" s="202"/>
      <c r="AC1862" s="202"/>
      <c r="AD1862" s="202"/>
      <c r="AE1862" s="202"/>
      <c r="AF1862" s="202"/>
      <c r="AG1862" s="202"/>
      <c r="AH1862" s="202"/>
      <c r="AI1862" s="202"/>
      <c r="AJ1862" s="202"/>
      <c r="AK1862" s="202"/>
      <c r="AL1862" s="202"/>
      <c r="AM1862" s="202"/>
      <c r="AN1862" s="202"/>
      <c r="AO1862" s="202"/>
      <c r="AP1862" s="202"/>
      <c r="AQ1862" s="202"/>
      <c r="AR1862" s="202"/>
      <c r="AS1862" s="202"/>
      <c r="AT1862" s="202"/>
      <c r="AU1862" s="202"/>
      <c r="AV1862" s="202"/>
      <c r="AW1862" s="202"/>
      <c r="AX1862" s="202"/>
      <c r="AY1862" s="202"/>
      <c r="AZ1862" s="202"/>
      <c r="BA1862" s="202"/>
      <c r="BB1862" s="202"/>
      <c r="BC1862" s="202"/>
    </row>
    <row r="1863" spans="18:55" ht="14.25" customHeight="1">
      <c r="R1863" s="202"/>
      <c r="S1863" s="202"/>
      <c r="T1863" s="202"/>
      <c r="U1863" s="202"/>
      <c r="V1863" s="202"/>
      <c r="W1863" s="202"/>
      <c r="X1863" s="202"/>
      <c r="Y1863" s="202"/>
      <c r="Z1863" s="202"/>
      <c r="AA1863" s="202"/>
      <c r="AB1863" s="202"/>
      <c r="AC1863" s="202"/>
      <c r="AD1863" s="202"/>
      <c r="AE1863" s="202"/>
      <c r="AF1863" s="202"/>
      <c r="AG1863" s="202"/>
      <c r="AH1863" s="202"/>
      <c r="AI1863" s="202"/>
      <c r="AJ1863" s="202"/>
      <c r="AK1863" s="202"/>
      <c r="AL1863" s="202"/>
      <c r="AM1863" s="202"/>
      <c r="AN1863" s="202"/>
      <c r="AO1863" s="202"/>
      <c r="AP1863" s="202"/>
      <c r="AQ1863" s="202"/>
      <c r="AR1863" s="202"/>
      <c r="AS1863" s="202"/>
      <c r="AT1863" s="202"/>
      <c r="AU1863" s="202"/>
      <c r="AV1863" s="202"/>
      <c r="AW1863" s="202"/>
      <c r="AX1863" s="202"/>
      <c r="AY1863" s="202"/>
      <c r="AZ1863" s="202"/>
      <c r="BA1863" s="202"/>
      <c r="BB1863" s="202"/>
      <c r="BC1863" s="202"/>
    </row>
    <row r="1864" spans="18:55" ht="14.25" customHeight="1">
      <c r="R1864" s="202"/>
      <c r="S1864" s="202"/>
      <c r="T1864" s="202"/>
      <c r="U1864" s="202"/>
      <c r="V1864" s="202"/>
      <c r="W1864" s="202"/>
      <c r="X1864" s="202"/>
      <c r="Y1864" s="202"/>
      <c r="Z1864" s="202"/>
      <c r="AA1864" s="202"/>
      <c r="AB1864" s="202"/>
      <c r="AC1864" s="202"/>
      <c r="AD1864" s="202"/>
      <c r="AE1864" s="202"/>
      <c r="AF1864" s="202"/>
      <c r="AG1864" s="202"/>
      <c r="AH1864" s="202"/>
      <c r="AI1864" s="202"/>
      <c r="AJ1864" s="202"/>
      <c r="AK1864" s="202"/>
      <c r="AL1864" s="202"/>
      <c r="AM1864" s="202"/>
      <c r="AN1864" s="202"/>
      <c r="AO1864" s="202"/>
      <c r="AP1864" s="202"/>
      <c r="AQ1864" s="202"/>
      <c r="AR1864" s="202"/>
      <c r="AS1864" s="202"/>
      <c r="AT1864" s="202"/>
      <c r="AU1864" s="202"/>
      <c r="AV1864" s="202"/>
      <c r="AW1864" s="202"/>
      <c r="AX1864" s="202"/>
      <c r="AY1864" s="202"/>
      <c r="AZ1864" s="202"/>
      <c r="BA1864" s="202"/>
      <c r="BB1864" s="202"/>
      <c r="BC1864" s="202"/>
    </row>
    <row r="1865" spans="18:55" ht="14.25" customHeight="1">
      <c r="R1865" s="202"/>
      <c r="S1865" s="202"/>
      <c r="T1865" s="202"/>
      <c r="U1865" s="202"/>
      <c r="V1865" s="202"/>
      <c r="W1865" s="202"/>
      <c r="X1865" s="202"/>
      <c r="Y1865" s="202"/>
      <c r="Z1865" s="202"/>
      <c r="AA1865" s="202"/>
      <c r="AB1865" s="202"/>
      <c r="AC1865" s="202"/>
      <c r="AD1865" s="202"/>
      <c r="AE1865" s="202"/>
      <c r="AF1865" s="202"/>
      <c r="AG1865" s="202"/>
      <c r="AH1865" s="202"/>
      <c r="AI1865" s="202"/>
      <c r="AJ1865" s="202"/>
      <c r="AK1865" s="202"/>
      <c r="AL1865" s="202"/>
      <c r="AM1865" s="202"/>
      <c r="AN1865" s="202"/>
      <c r="AO1865" s="202"/>
      <c r="AP1865" s="202"/>
      <c r="AQ1865" s="202"/>
      <c r="AR1865" s="202"/>
      <c r="AS1865" s="202"/>
      <c r="AT1865" s="202"/>
      <c r="AU1865" s="202"/>
      <c r="AV1865" s="202"/>
      <c r="AW1865" s="202"/>
      <c r="AX1865" s="202"/>
      <c r="AY1865" s="202"/>
      <c r="AZ1865" s="202"/>
      <c r="BA1865" s="202"/>
      <c r="BB1865" s="202"/>
      <c r="BC1865" s="202"/>
    </row>
    <row r="1866" spans="18:55" ht="14.25" customHeight="1">
      <c r="R1866" s="202"/>
      <c r="S1866" s="202"/>
      <c r="T1866" s="202"/>
      <c r="U1866" s="202"/>
      <c r="V1866" s="202"/>
      <c r="W1866" s="202"/>
      <c r="X1866" s="202"/>
      <c r="Y1866" s="202"/>
      <c r="Z1866" s="202"/>
      <c r="AA1866" s="202"/>
      <c r="AB1866" s="202"/>
      <c r="AC1866" s="202"/>
      <c r="AD1866" s="202"/>
      <c r="AE1866" s="202"/>
      <c r="AF1866" s="202"/>
      <c r="AG1866" s="202"/>
      <c r="AH1866" s="202"/>
      <c r="AI1866" s="202"/>
      <c r="AJ1866" s="202"/>
      <c r="AK1866" s="202"/>
      <c r="AL1866" s="202"/>
      <c r="AM1866" s="202"/>
      <c r="AN1866" s="202"/>
      <c r="AO1866" s="202"/>
      <c r="AP1866" s="202"/>
      <c r="AQ1866" s="202"/>
      <c r="AR1866" s="202"/>
      <c r="AS1866" s="202"/>
      <c r="AT1866" s="202"/>
      <c r="AU1866" s="202"/>
      <c r="AV1866" s="202"/>
      <c r="AW1866" s="202"/>
      <c r="AX1866" s="202"/>
      <c r="AY1866" s="202"/>
      <c r="AZ1866" s="202"/>
      <c r="BA1866" s="202"/>
      <c r="BB1866" s="202"/>
      <c r="BC1866" s="202"/>
    </row>
    <row r="1867" spans="18:55" ht="14.25" customHeight="1">
      <c r="R1867" s="202"/>
      <c r="S1867" s="202"/>
      <c r="T1867" s="202"/>
      <c r="U1867" s="202"/>
      <c r="V1867" s="202"/>
      <c r="W1867" s="202"/>
      <c r="X1867" s="202"/>
      <c r="Y1867" s="202"/>
      <c r="Z1867" s="202"/>
      <c r="AA1867" s="202"/>
      <c r="AB1867" s="202"/>
      <c r="AC1867" s="202"/>
      <c r="AD1867" s="202"/>
      <c r="AE1867" s="202"/>
      <c r="AF1867" s="202"/>
      <c r="AG1867" s="202"/>
      <c r="AH1867" s="202"/>
      <c r="AI1867" s="202"/>
      <c r="AJ1867" s="202"/>
      <c r="AK1867" s="202"/>
      <c r="AL1867" s="202"/>
      <c r="AM1867" s="202"/>
      <c r="AN1867" s="202"/>
      <c r="AO1867" s="202"/>
      <c r="AP1867" s="202"/>
      <c r="AQ1867" s="202"/>
      <c r="AR1867" s="202"/>
      <c r="AS1867" s="202"/>
      <c r="AT1867" s="202"/>
      <c r="AU1867" s="202"/>
      <c r="AV1867" s="202"/>
      <c r="AW1867" s="202"/>
      <c r="AX1867" s="202"/>
      <c r="AY1867" s="202"/>
      <c r="AZ1867" s="202"/>
      <c r="BA1867" s="202"/>
      <c r="BB1867" s="202"/>
      <c r="BC1867" s="202"/>
    </row>
    <row r="1868" spans="18:55" ht="14.25" customHeight="1">
      <c r="R1868" s="202"/>
      <c r="S1868" s="202"/>
      <c r="T1868" s="202"/>
      <c r="U1868" s="202"/>
      <c r="V1868" s="202"/>
      <c r="W1868" s="202"/>
      <c r="X1868" s="202"/>
      <c r="Y1868" s="202"/>
      <c r="Z1868" s="202"/>
      <c r="AA1868" s="202"/>
      <c r="AB1868" s="202"/>
      <c r="AC1868" s="202"/>
      <c r="AD1868" s="202"/>
      <c r="AE1868" s="202"/>
      <c r="AF1868" s="202"/>
      <c r="AG1868" s="202"/>
      <c r="AH1868" s="202"/>
      <c r="AI1868" s="202"/>
      <c r="AJ1868" s="202"/>
      <c r="AK1868" s="202"/>
      <c r="AL1868" s="202"/>
      <c r="AM1868" s="202"/>
      <c r="AN1868" s="202"/>
      <c r="AO1868" s="202"/>
      <c r="AP1868" s="202"/>
      <c r="AQ1868" s="202"/>
      <c r="AR1868" s="202"/>
      <c r="AS1868" s="202"/>
      <c r="AT1868" s="202"/>
      <c r="AU1868" s="202"/>
      <c r="AV1868" s="202"/>
      <c r="AW1868" s="202"/>
      <c r="AX1868" s="202"/>
      <c r="AY1868" s="202"/>
      <c r="AZ1868" s="202"/>
      <c r="BA1868" s="202"/>
      <c r="BB1868" s="202"/>
      <c r="BC1868" s="202"/>
    </row>
    <row r="1869" spans="18:55" ht="14.25" customHeight="1">
      <c r="R1869" s="202"/>
      <c r="S1869" s="202"/>
      <c r="T1869" s="202"/>
      <c r="U1869" s="202"/>
      <c r="V1869" s="202"/>
      <c r="W1869" s="202"/>
      <c r="X1869" s="202"/>
      <c r="Y1869" s="202"/>
      <c r="Z1869" s="202"/>
      <c r="AA1869" s="202"/>
      <c r="AB1869" s="202"/>
      <c r="AC1869" s="202"/>
      <c r="AD1869" s="202"/>
      <c r="AE1869" s="202"/>
      <c r="AF1869" s="202"/>
      <c r="AG1869" s="202"/>
      <c r="AH1869" s="202"/>
      <c r="AI1869" s="202"/>
      <c r="AJ1869" s="202"/>
      <c r="AK1869" s="202"/>
      <c r="AL1869" s="202"/>
      <c r="AM1869" s="202"/>
      <c r="AN1869" s="202"/>
      <c r="AO1869" s="202"/>
      <c r="AP1869" s="202"/>
      <c r="AQ1869" s="202"/>
      <c r="AR1869" s="202"/>
      <c r="AS1869" s="202"/>
      <c r="AT1869" s="202"/>
      <c r="AU1869" s="202"/>
      <c r="AV1869" s="202"/>
      <c r="AW1869" s="202"/>
      <c r="AX1869" s="202"/>
      <c r="AY1869" s="202"/>
      <c r="AZ1869" s="202"/>
      <c r="BA1869" s="202"/>
      <c r="BB1869" s="202"/>
      <c r="BC1869" s="202"/>
    </row>
    <row r="1870" spans="18:55" ht="14.25" customHeight="1">
      <c r="R1870" s="202"/>
      <c r="S1870" s="202"/>
      <c r="T1870" s="202"/>
      <c r="U1870" s="202"/>
      <c r="V1870" s="202"/>
      <c r="W1870" s="202"/>
      <c r="X1870" s="202"/>
      <c r="Y1870" s="202"/>
      <c r="Z1870" s="202"/>
      <c r="AA1870" s="202"/>
      <c r="AB1870" s="202"/>
      <c r="AC1870" s="202"/>
      <c r="AD1870" s="202"/>
      <c r="AE1870" s="202"/>
      <c r="AF1870" s="202"/>
      <c r="AG1870" s="202"/>
      <c r="AH1870" s="202"/>
      <c r="AI1870" s="202"/>
      <c r="AJ1870" s="202"/>
      <c r="AK1870" s="202"/>
      <c r="AL1870" s="202"/>
      <c r="AM1870" s="202"/>
      <c r="AN1870" s="202"/>
      <c r="AO1870" s="202"/>
      <c r="AP1870" s="202"/>
      <c r="AQ1870" s="202"/>
      <c r="AR1870" s="202"/>
      <c r="AS1870" s="202"/>
      <c r="AT1870" s="202"/>
      <c r="AU1870" s="202"/>
      <c r="AV1870" s="202"/>
      <c r="AW1870" s="202"/>
      <c r="AX1870" s="202"/>
      <c r="AY1870" s="202"/>
      <c r="AZ1870" s="202"/>
      <c r="BA1870" s="202"/>
      <c r="BB1870" s="202"/>
      <c r="BC1870" s="202"/>
    </row>
    <row r="1871" spans="18:55" ht="14.25" customHeight="1">
      <c r="R1871" s="202"/>
      <c r="S1871" s="202"/>
      <c r="T1871" s="202"/>
      <c r="U1871" s="202"/>
      <c r="V1871" s="202"/>
      <c r="W1871" s="202"/>
      <c r="X1871" s="202"/>
      <c r="Y1871" s="202"/>
      <c r="Z1871" s="202"/>
      <c r="AA1871" s="202"/>
      <c r="AB1871" s="202"/>
      <c r="AC1871" s="202"/>
      <c r="AD1871" s="202"/>
      <c r="AE1871" s="202"/>
      <c r="AF1871" s="202"/>
      <c r="AG1871" s="202"/>
      <c r="AH1871" s="202"/>
      <c r="AI1871" s="202"/>
      <c r="AJ1871" s="202"/>
      <c r="AK1871" s="202"/>
      <c r="AL1871" s="202"/>
      <c r="AM1871" s="202"/>
      <c r="AN1871" s="202"/>
      <c r="AO1871" s="202"/>
      <c r="AP1871" s="202"/>
      <c r="AQ1871" s="202"/>
      <c r="AR1871" s="202"/>
      <c r="AS1871" s="202"/>
      <c r="AT1871" s="202"/>
      <c r="AU1871" s="202"/>
      <c r="AV1871" s="202"/>
      <c r="AW1871" s="202"/>
      <c r="AX1871" s="202"/>
      <c r="AY1871" s="202"/>
      <c r="AZ1871" s="202"/>
      <c r="BA1871" s="202"/>
      <c r="BB1871" s="202"/>
      <c r="BC1871" s="202"/>
    </row>
    <row r="1872" spans="18:55" ht="14.25" customHeight="1">
      <c r="R1872" s="202"/>
      <c r="S1872" s="202"/>
      <c r="T1872" s="202"/>
      <c r="U1872" s="202"/>
      <c r="V1872" s="202"/>
      <c r="W1872" s="202"/>
      <c r="X1872" s="202"/>
      <c r="Y1872" s="202"/>
      <c r="Z1872" s="202"/>
      <c r="AA1872" s="202"/>
      <c r="AB1872" s="202"/>
      <c r="AC1872" s="202"/>
      <c r="AD1872" s="202"/>
      <c r="AE1872" s="202"/>
      <c r="AF1872" s="202"/>
      <c r="AG1872" s="202"/>
      <c r="AH1872" s="202"/>
      <c r="AI1872" s="202"/>
      <c r="AJ1872" s="202"/>
      <c r="AK1872" s="202"/>
      <c r="AL1872" s="202"/>
      <c r="AM1872" s="202"/>
      <c r="AN1872" s="202"/>
      <c r="AO1872" s="202"/>
      <c r="AP1872" s="202"/>
      <c r="AQ1872" s="202"/>
      <c r="AR1872" s="202"/>
      <c r="AS1872" s="202"/>
      <c r="AT1872" s="202"/>
      <c r="AU1872" s="202"/>
      <c r="AV1872" s="202"/>
      <c r="AW1872" s="202"/>
      <c r="AX1872" s="202"/>
      <c r="AY1872" s="202"/>
      <c r="AZ1872" s="202"/>
      <c r="BA1872" s="202"/>
      <c r="BB1872" s="202"/>
      <c r="BC1872" s="202"/>
    </row>
    <row r="1873" spans="18:55" ht="14.25" customHeight="1">
      <c r="R1873" s="202"/>
      <c r="S1873" s="202"/>
      <c r="T1873" s="202"/>
      <c r="U1873" s="202"/>
      <c r="V1873" s="202"/>
      <c r="W1873" s="202"/>
      <c r="X1873" s="202"/>
      <c r="Y1873" s="202"/>
      <c r="Z1873" s="202"/>
      <c r="AA1873" s="202"/>
      <c r="AB1873" s="202"/>
      <c r="AC1873" s="202"/>
      <c r="AD1873" s="202"/>
      <c r="AE1873" s="202"/>
      <c r="AF1873" s="202"/>
      <c r="AG1873" s="202"/>
      <c r="AH1873" s="202"/>
      <c r="AI1873" s="202"/>
      <c r="AJ1873" s="202"/>
      <c r="AK1873" s="202"/>
      <c r="AL1873" s="202"/>
      <c r="AM1873" s="202"/>
      <c r="AN1873" s="202"/>
      <c r="AO1873" s="202"/>
      <c r="AP1873" s="202"/>
      <c r="AQ1873" s="202"/>
      <c r="AR1873" s="202"/>
      <c r="AS1873" s="202"/>
      <c r="AT1873" s="202"/>
      <c r="AU1873" s="202"/>
      <c r="AV1873" s="202"/>
      <c r="AW1873" s="202"/>
      <c r="AX1873" s="202"/>
      <c r="AY1873" s="202"/>
      <c r="AZ1873" s="202"/>
      <c r="BA1873" s="202"/>
      <c r="BB1873" s="202"/>
      <c r="BC1873" s="202"/>
    </row>
    <row r="1874" spans="18:55" ht="14.25" customHeight="1">
      <c r="R1874" s="202"/>
      <c r="S1874" s="202"/>
      <c r="T1874" s="202"/>
      <c r="U1874" s="202"/>
      <c r="V1874" s="202"/>
      <c r="W1874" s="202"/>
      <c r="X1874" s="202"/>
      <c r="Y1874" s="202"/>
      <c r="Z1874" s="202"/>
      <c r="AA1874" s="202"/>
      <c r="AB1874" s="202"/>
      <c r="AC1874" s="202"/>
      <c r="AD1874" s="202"/>
      <c r="AE1874" s="202"/>
      <c r="AF1874" s="202"/>
      <c r="AG1874" s="202"/>
      <c r="AH1874" s="202"/>
      <c r="AI1874" s="202"/>
      <c r="AJ1874" s="202"/>
      <c r="AK1874" s="202"/>
      <c r="AL1874" s="202"/>
      <c r="AM1874" s="202"/>
      <c r="AN1874" s="202"/>
      <c r="AO1874" s="202"/>
      <c r="AP1874" s="202"/>
      <c r="AQ1874" s="202"/>
      <c r="AR1874" s="202"/>
      <c r="AS1874" s="202"/>
      <c r="AT1874" s="202"/>
      <c r="AU1874" s="202"/>
      <c r="AV1874" s="202"/>
      <c r="AW1874" s="202"/>
      <c r="AX1874" s="202"/>
      <c r="AY1874" s="202"/>
      <c r="AZ1874" s="202"/>
      <c r="BA1874" s="202"/>
      <c r="BB1874" s="202"/>
      <c r="BC1874" s="202"/>
    </row>
    <row r="1875" spans="18:55" ht="14.25" customHeight="1">
      <c r="R1875" s="202"/>
      <c r="S1875" s="202"/>
      <c r="T1875" s="202"/>
      <c r="U1875" s="202"/>
      <c r="V1875" s="202"/>
      <c r="W1875" s="202"/>
      <c r="X1875" s="202"/>
      <c r="Y1875" s="202"/>
      <c r="Z1875" s="202"/>
      <c r="AA1875" s="202"/>
      <c r="AB1875" s="202"/>
      <c r="AC1875" s="202"/>
      <c r="AD1875" s="202"/>
      <c r="AE1875" s="202"/>
      <c r="AF1875" s="202"/>
      <c r="AG1875" s="202"/>
      <c r="AH1875" s="202"/>
      <c r="AI1875" s="202"/>
      <c r="AJ1875" s="202"/>
      <c r="AK1875" s="202"/>
      <c r="AL1875" s="202"/>
      <c r="AM1875" s="202"/>
      <c r="AN1875" s="202"/>
      <c r="AO1875" s="202"/>
      <c r="AP1875" s="202"/>
      <c r="AQ1875" s="202"/>
      <c r="AR1875" s="202"/>
      <c r="AS1875" s="202"/>
      <c r="AT1875" s="202"/>
      <c r="AU1875" s="202"/>
      <c r="AV1875" s="202"/>
      <c r="AW1875" s="202"/>
      <c r="AX1875" s="202"/>
      <c r="AY1875" s="202"/>
      <c r="AZ1875" s="202"/>
      <c r="BA1875" s="202"/>
      <c r="BB1875" s="202"/>
      <c r="BC1875" s="202"/>
    </row>
    <row r="1876" spans="18:55" ht="14.25" customHeight="1">
      <c r="R1876" s="202"/>
      <c r="S1876" s="202"/>
      <c r="T1876" s="202"/>
      <c r="U1876" s="202"/>
      <c r="V1876" s="202"/>
      <c r="W1876" s="202"/>
      <c r="X1876" s="202"/>
      <c r="Y1876" s="202"/>
      <c r="Z1876" s="202"/>
      <c r="AA1876" s="202"/>
      <c r="AB1876" s="202"/>
      <c r="AC1876" s="202"/>
      <c r="AD1876" s="202"/>
      <c r="AE1876" s="202"/>
      <c r="AF1876" s="202"/>
      <c r="AG1876" s="202"/>
      <c r="AH1876" s="202"/>
      <c r="AI1876" s="202"/>
      <c r="AJ1876" s="202"/>
      <c r="AK1876" s="202"/>
      <c r="AL1876" s="202"/>
      <c r="AM1876" s="202"/>
      <c r="AN1876" s="202"/>
      <c r="AO1876" s="202"/>
      <c r="AP1876" s="202"/>
      <c r="AQ1876" s="202"/>
      <c r="AR1876" s="202"/>
      <c r="AS1876" s="202"/>
      <c r="AT1876" s="202"/>
      <c r="AU1876" s="202"/>
      <c r="AV1876" s="202"/>
      <c r="AW1876" s="202"/>
      <c r="AX1876" s="202"/>
      <c r="AY1876" s="202"/>
      <c r="AZ1876" s="202"/>
      <c r="BA1876" s="202"/>
      <c r="BB1876" s="202"/>
      <c r="BC1876" s="202"/>
    </row>
    <row r="1877" spans="18:55" ht="14.25" customHeight="1">
      <c r="R1877" s="202"/>
      <c r="S1877" s="202"/>
      <c r="T1877" s="202"/>
      <c r="U1877" s="202"/>
      <c r="V1877" s="202"/>
      <c r="W1877" s="202"/>
      <c r="X1877" s="202"/>
      <c r="Y1877" s="202"/>
      <c r="Z1877" s="202"/>
      <c r="AA1877" s="202"/>
      <c r="AB1877" s="202"/>
      <c r="AC1877" s="202"/>
      <c r="AD1877" s="202"/>
      <c r="AE1877" s="202"/>
      <c r="AF1877" s="202"/>
      <c r="AG1877" s="202"/>
      <c r="AH1877" s="202"/>
      <c r="AI1877" s="202"/>
      <c r="AJ1877" s="202"/>
      <c r="AK1877" s="202"/>
      <c r="AL1877" s="202"/>
      <c r="AM1877" s="202"/>
      <c r="AN1877" s="202"/>
      <c r="AO1877" s="202"/>
      <c r="AP1877" s="202"/>
      <c r="AQ1877" s="202"/>
      <c r="AR1877" s="202"/>
      <c r="AS1877" s="202"/>
      <c r="AT1877" s="202"/>
      <c r="AU1877" s="202"/>
      <c r="AV1877" s="202"/>
      <c r="AW1877" s="202"/>
      <c r="AX1877" s="202"/>
      <c r="AY1877" s="202"/>
      <c r="AZ1877" s="202"/>
      <c r="BA1877" s="202"/>
      <c r="BB1877" s="202"/>
      <c r="BC1877" s="202"/>
    </row>
    <row r="1878" spans="18:55" ht="14.25" customHeight="1">
      <c r="R1878" s="202"/>
      <c r="S1878" s="202"/>
      <c r="T1878" s="202"/>
      <c r="U1878" s="202"/>
      <c r="V1878" s="202"/>
      <c r="W1878" s="202"/>
      <c r="X1878" s="202"/>
      <c r="Y1878" s="202"/>
      <c r="Z1878" s="202"/>
      <c r="AA1878" s="202"/>
      <c r="AB1878" s="202"/>
      <c r="AC1878" s="202"/>
      <c r="AD1878" s="202"/>
      <c r="AE1878" s="202"/>
      <c r="AF1878" s="202"/>
      <c r="AG1878" s="202"/>
      <c r="AH1878" s="202"/>
      <c r="AI1878" s="202"/>
      <c r="AJ1878" s="202"/>
      <c r="AK1878" s="202"/>
      <c r="AL1878" s="202"/>
      <c r="AM1878" s="202"/>
      <c r="AN1878" s="202"/>
      <c r="AO1878" s="202"/>
      <c r="AP1878" s="202"/>
      <c r="AQ1878" s="202"/>
      <c r="AR1878" s="202"/>
      <c r="AS1878" s="202"/>
      <c r="AT1878" s="202"/>
      <c r="AU1878" s="202"/>
      <c r="AV1878" s="202"/>
      <c r="AW1878" s="202"/>
      <c r="AX1878" s="202"/>
      <c r="AY1878" s="202"/>
      <c r="AZ1878" s="202"/>
      <c r="BA1878" s="202"/>
      <c r="BB1878" s="202"/>
      <c r="BC1878" s="202"/>
    </row>
    <row r="1879" spans="18:55" ht="14.25" customHeight="1">
      <c r="R1879" s="202"/>
      <c r="S1879" s="202"/>
      <c r="T1879" s="202"/>
      <c r="U1879" s="202"/>
      <c r="V1879" s="202"/>
      <c r="W1879" s="202"/>
      <c r="X1879" s="202"/>
      <c r="Y1879" s="202"/>
      <c r="Z1879" s="202"/>
      <c r="AA1879" s="202"/>
      <c r="AB1879" s="202"/>
      <c r="AC1879" s="202"/>
      <c r="AD1879" s="202"/>
      <c r="AE1879" s="202"/>
      <c r="AF1879" s="202"/>
      <c r="AG1879" s="202"/>
      <c r="AH1879" s="202"/>
      <c r="AI1879" s="202"/>
      <c r="AJ1879" s="202"/>
      <c r="AK1879" s="202"/>
      <c r="AL1879" s="202"/>
      <c r="AM1879" s="202"/>
      <c r="AN1879" s="202"/>
      <c r="AO1879" s="202"/>
      <c r="AP1879" s="202"/>
      <c r="AQ1879" s="202"/>
      <c r="AR1879" s="202"/>
      <c r="AS1879" s="202"/>
      <c r="AT1879" s="202"/>
      <c r="AU1879" s="202"/>
      <c r="AV1879" s="202"/>
      <c r="AW1879" s="202"/>
      <c r="AX1879" s="202"/>
      <c r="AY1879" s="202"/>
      <c r="AZ1879" s="202"/>
      <c r="BA1879" s="202"/>
      <c r="BB1879" s="202"/>
      <c r="BC1879" s="202"/>
    </row>
    <row r="1880" spans="18:55" ht="14.25" customHeight="1">
      <c r="R1880" s="202"/>
      <c r="S1880" s="202"/>
      <c r="T1880" s="202"/>
      <c r="U1880" s="202"/>
      <c r="V1880" s="202"/>
      <c r="W1880" s="202"/>
      <c r="X1880" s="202"/>
      <c r="Y1880" s="202"/>
      <c r="Z1880" s="202"/>
      <c r="AA1880" s="202"/>
      <c r="AB1880" s="202"/>
      <c r="AC1880" s="202"/>
      <c r="AD1880" s="202"/>
      <c r="AE1880" s="202"/>
      <c r="AF1880" s="202"/>
      <c r="AG1880" s="202"/>
      <c r="AH1880" s="202"/>
      <c r="AI1880" s="202"/>
      <c r="AJ1880" s="202"/>
      <c r="AK1880" s="202"/>
      <c r="AL1880" s="202"/>
      <c r="AM1880" s="202"/>
      <c r="AN1880" s="202"/>
      <c r="AO1880" s="202"/>
      <c r="AP1880" s="202"/>
      <c r="AQ1880" s="202"/>
      <c r="AR1880" s="202"/>
      <c r="AS1880" s="202"/>
      <c r="AT1880" s="202"/>
      <c r="AU1880" s="202"/>
      <c r="AV1880" s="202"/>
      <c r="AW1880" s="202"/>
      <c r="AX1880" s="202"/>
      <c r="AY1880" s="202"/>
      <c r="AZ1880" s="202"/>
      <c r="BA1880" s="202"/>
      <c r="BB1880" s="202"/>
      <c r="BC1880" s="202"/>
    </row>
    <row r="1881" spans="18:55" ht="14.25" customHeight="1">
      <c r="R1881" s="202"/>
      <c r="S1881" s="202"/>
      <c r="T1881" s="202"/>
      <c r="U1881" s="202"/>
      <c r="V1881" s="202"/>
      <c r="W1881" s="202"/>
      <c r="X1881" s="202"/>
      <c r="Y1881" s="202"/>
      <c r="Z1881" s="202"/>
      <c r="AA1881" s="202"/>
      <c r="AB1881" s="202"/>
      <c r="AC1881" s="202"/>
      <c r="AD1881" s="202"/>
      <c r="AE1881" s="202"/>
      <c r="AF1881" s="202"/>
      <c r="AG1881" s="202"/>
      <c r="AH1881" s="202"/>
      <c r="AI1881" s="202"/>
      <c r="AJ1881" s="202"/>
      <c r="AK1881" s="202"/>
      <c r="AL1881" s="202"/>
      <c r="AM1881" s="202"/>
      <c r="AN1881" s="202"/>
      <c r="AO1881" s="202"/>
      <c r="AP1881" s="202"/>
      <c r="AQ1881" s="202"/>
      <c r="AR1881" s="202"/>
      <c r="AS1881" s="202"/>
      <c r="AT1881" s="202"/>
      <c r="AU1881" s="202"/>
      <c r="AV1881" s="202"/>
      <c r="AW1881" s="202"/>
      <c r="AX1881" s="202"/>
      <c r="AY1881" s="202"/>
      <c r="AZ1881" s="202"/>
      <c r="BA1881" s="202"/>
      <c r="BB1881" s="202"/>
      <c r="BC1881" s="202"/>
    </row>
    <row r="1882" spans="18:55" ht="14.25" customHeight="1">
      <c r="R1882" s="202"/>
      <c r="S1882" s="202"/>
      <c r="T1882" s="202"/>
      <c r="U1882" s="202"/>
      <c r="V1882" s="202"/>
      <c r="W1882" s="202"/>
      <c r="X1882" s="202"/>
      <c r="Y1882" s="202"/>
      <c r="Z1882" s="202"/>
      <c r="AA1882" s="202"/>
      <c r="AB1882" s="202"/>
      <c r="AC1882" s="202"/>
      <c r="AD1882" s="202"/>
      <c r="AE1882" s="202"/>
      <c r="AF1882" s="202"/>
      <c r="AG1882" s="202"/>
      <c r="AH1882" s="202"/>
      <c r="AI1882" s="202"/>
      <c r="AJ1882" s="202"/>
      <c r="AK1882" s="202"/>
      <c r="AL1882" s="202"/>
      <c r="AM1882" s="202"/>
      <c r="AN1882" s="202"/>
      <c r="AO1882" s="202"/>
      <c r="AP1882" s="202"/>
      <c r="AQ1882" s="202"/>
      <c r="AR1882" s="202"/>
      <c r="AS1882" s="202"/>
      <c r="AT1882" s="202"/>
      <c r="AU1882" s="202"/>
      <c r="AV1882" s="202"/>
      <c r="AW1882" s="202"/>
      <c r="AX1882" s="202"/>
      <c r="AY1882" s="202"/>
      <c r="AZ1882" s="202"/>
      <c r="BA1882" s="202"/>
      <c r="BB1882" s="202"/>
      <c r="BC1882" s="202"/>
    </row>
    <row r="1883" spans="18:55" ht="14.25" customHeight="1">
      <c r="R1883" s="202"/>
      <c r="S1883" s="202"/>
      <c r="T1883" s="202"/>
      <c r="U1883" s="202"/>
      <c r="V1883" s="202"/>
      <c r="W1883" s="202"/>
      <c r="X1883" s="202"/>
      <c r="Y1883" s="202"/>
      <c r="Z1883" s="202"/>
      <c r="AA1883" s="202"/>
      <c r="AB1883" s="202"/>
      <c r="AC1883" s="202"/>
      <c r="AD1883" s="202"/>
      <c r="AE1883" s="202"/>
      <c r="AF1883" s="202"/>
      <c r="AG1883" s="202"/>
      <c r="AH1883" s="202"/>
      <c r="AI1883" s="202"/>
      <c r="AJ1883" s="202"/>
      <c r="AK1883" s="202"/>
      <c r="AL1883" s="202"/>
      <c r="AM1883" s="202"/>
      <c r="AN1883" s="202"/>
      <c r="AO1883" s="202"/>
      <c r="AP1883" s="202"/>
      <c r="AQ1883" s="202"/>
      <c r="AR1883" s="202"/>
      <c r="AS1883" s="202"/>
      <c r="AT1883" s="202"/>
      <c r="AU1883" s="202"/>
      <c r="AV1883" s="202"/>
      <c r="AW1883" s="202"/>
      <c r="AX1883" s="202"/>
      <c r="AY1883" s="202"/>
      <c r="AZ1883" s="202"/>
      <c r="BA1883" s="202"/>
      <c r="BB1883" s="202"/>
      <c r="BC1883" s="202"/>
    </row>
    <row r="1884" spans="18:55" ht="14.25" customHeight="1">
      <c r="R1884" s="202"/>
      <c r="S1884" s="202"/>
      <c r="T1884" s="202"/>
      <c r="U1884" s="202"/>
      <c r="V1884" s="202"/>
      <c r="W1884" s="202"/>
      <c r="X1884" s="202"/>
      <c r="Y1884" s="202"/>
      <c r="Z1884" s="202"/>
      <c r="AA1884" s="202"/>
      <c r="AB1884" s="202"/>
      <c r="AC1884" s="202"/>
      <c r="AD1884" s="202"/>
      <c r="AE1884" s="202"/>
      <c r="AF1884" s="202"/>
      <c r="AG1884" s="202"/>
      <c r="AH1884" s="202"/>
      <c r="AI1884" s="202"/>
      <c r="AJ1884" s="202"/>
      <c r="AK1884" s="202"/>
      <c r="AL1884" s="202"/>
      <c r="AM1884" s="202"/>
      <c r="AN1884" s="202"/>
      <c r="AO1884" s="202"/>
      <c r="AP1884" s="202"/>
      <c r="AQ1884" s="202"/>
      <c r="AR1884" s="202"/>
      <c r="AS1884" s="202"/>
      <c r="AT1884" s="202"/>
      <c r="AU1884" s="202"/>
      <c r="AV1884" s="202"/>
      <c r="AW1884" s="202"/>
      <c r="AX1884" s="202"/>
      <c r="AY1884" s="202"/>
      <c r="AZ1884" s="202"/>
      <c r="BA1884" s="202"/>
      <c r="BB1884" s="202"/>
      <c r="BC1884" s="202"/>
    </row>
    <row r="1885" spans="18:55" ht="14.25" customHeight="1">
      <c r="R1885" s="202"/>
      <c r="S1885" s="202"/>
      <c r="T1885" s="202"/>
      <c r="U1885" s="202"/>
      <c r="V1885" s="202"/>
      <c r="W1885" s="202"/>
      <c r="X1885" s="202"/>
      <c r="Y1885" s="202"/>
      <c r="Z1885" s="202"/>
      <c r="AA1885" s="202"/>
      <c r="AB1885" s="202"/>
      <c r="AC1885" s="202"/>
      <c r="AD1885" s="202"/>
      <c r="AE1885" s="202"/>
      <c r="AF1885" s="202"/>
      <c r="AG1885" s="202"/>
      <c r="AH1885" s="202"/>
      <c r="AI1885" s="202"/>
      <c r="AJ1885" s="202"/>
      <c r="AK1885" s="202"/>
      <c r="AL1885" s="202"/>
      <c r="AM1885" s="202"/>
      <c r="AN1885" s="202"/>
      <c r="AO1885" s="202"/>
      <c r="AP1885" s="202"/>
      <c r="AQ1885" s="202"/>
      <c r="AR1885" s="202"/>
      <c r="AS1885" s="202"/>
      <c r="AT1885" s="202"/>
      <c r="AU1885" s="202"/>
      <c r="AV1885" s="202"/>
      <c r="AW1885" s="202"/>
      <c r="AX1885" s="202"/>
      <c r="AY1885" s="202"/>
      <c r="AZ1885" s="202"/>
      <c r="BA1885" s="202"/>
      <c r="BB1885" s="202"/>
      <c r="BC1885" s="202"/>
    </row>
    <row r="1886" spans="18:55" ht="14.25" customHeight="1">
      <c r="R1886" s="202"/>
      <c r="S1886" s="202"/>
      <c r="T1886" s="202"/>
      <c r="U1886" s="202"/>
      <c r="V1886" s="202"/>
      <c r="W1886" s="202"/>
      <c r="X1886" s="202"/>
      <c r="Y1886" s="202"/>
      <c r="Z1886" s="202"/>
      <c r="AA1886" s="202"/>
      <c r="AB1886" s="202"/>
      <c r="AC1886" s="202"/>
      <c r="AD1886" s="202"/>
      <c r="AE1886" s="202"/>
      <c r="AF1886" s="202"/>
      <c r="AG1886" s="202"/>
      <c r="AH1886" s="202"/>
      <c r="AI1886" s="202"/>
      <c r="AJ1886" s="202"/>
      <c r="AK1886" s="202"/>
      <c r="AL1886" s="202"/>
      <c r="AM1886" s="202"/>
      <c r="AN1886" s="202"/>
      <c r="AO1886" s="202"/>
      <c r="AP1886" s="202"/>
      <c r="AQ1886" s="202"/>
      <c r="AR1886" s="202"/>
      <c r="AS1886" s="202"/>
      <c r="AT1886" s="202"/>
      <c r="AU1886" s="202"/>
      <c r="AV1886" s="202"/>
      <c r="AW1886" s="202"/>
      <c r="AX1886" s="202"/>
      <c r="AY1886" s="202"/>
      <c r="AZ1886" s="202"/>
      <c r="BA1886" s="202"/>
      <c r="BB1886" s="202"/>
      <c r="BC1886" s="202"/>
    </row>
    <row r="1887" spans="18:55" ht="14.25" customHeight="1">
      <c r="R1887" s="202"/>
      <c r="S1887" s="202"/>
      <c r="T1887" s="202"/>
      <c r="U1887" s="202"/>
      <c r="V1887" s="202"/>
      <c r="W1887" s="202"/>
      <c r="X1887" s="202"/>
      <c r="Y1887" s="202"/>
      <c r="Z1887" s="202"/>
      <c r="AA1887" s="202"/>
      <c r="AB1887" s="202"/>
      <c r="AC1887" s="202"/>
      <c r="AD1887" s="202"/>
      <c r="AE1887" s="202"/>
      <c r="AF1887" s="202"/>
      <c r="AG1887" s="202"/>
      <c r="AH1887" s="202"/>
      <c r="AI1887" s="202"/>
      <c r="AJ1887" s="202"/>
      <c r="AK1887" s="202"/>
      <c r="AL1887" s="202"/>
      <c r="AM1887" s="202"/>
      <c r="AN1887" s="202"/>
      <c r="AO1887" s="202"/>
      <c r="AP1887" s="202"/>
      <c r="AQ1887" s="202"/>
      <c r="AR1887" s="202"/>
      <c r="AS1887" s="202"/>
      <c r="AT1887" s="202"/>
      <c r="AU1887" s="202"/>
      <c r="AV1887" s="202"/>
      <c r="AW1887" s="202"/>
      <c r="AX1887" s="202"/>
      <c r="AY1887" s="202"/>
      <c r="AZ1887" s="202"/>
      <c r="BA1887" s="202"/>
      <c r="BB1887" s="202"/>
      <c r="BC1887" s="202"/>
    </row>
    <row r="1888" spans="18:55" ht="14.25" customHeight="1">
      <c r="R1888" s="202"/>
      <c r="S1888" s="202"/>
      <c r="T1888" s="202"/>
      <c r="U1888" s="202"/>
      <c r="V1888" s="202"/>
      <c r="W1888" s="202"/>
      <c r="X1888" s="202"/>
      <c r="Y1888" s="202"/>
      <c r="Z1888" s="202"/>
      <c r="AA1888" s="202"/>
      <c r="AB1888" s="202"/>
      <c r="AC1888" s="202"/>
      <c r="AD1888" s="202"/>
      <c r="AE1888" s="202"/>
      <c r="AF1888" s="202"/>
      <c r="AG1888" s="202"/>
      <c r="AH1888" s="202"/>
      <c r="AI1888" s="202"/>
      <c r="AJ1888" s="202"/>
      <c r="AK1888" s="202"/>
      <c r="AL1888" s="202"/>
      <c r="AM1888" s="202"/>
      <c r="AN1888" s="202"/>
      <c r="AO1888" s="202"/>
      <c r="AP1888" s="202"/>
      <c r="AQ1888" s="202"/>
      <c r="AR1888" s="202"/>
      <c r="AS1888" s="202"/>
      <c r="AT1888" s="202"/>
      <c r="AU1888" s="202"/>
      <c r="AV1888" s="202"/>
      <c r="AW1888" s="202"/>
      <c r="AX1888" s="202"/>
      <c r="AY1888" s="202"/>
      <c r="AZ1888" s="202"/>
      <c r="BA1888" s="202"/>
      <c r="BB1888" s="202"/>
      <c r="BC1888" s="202"/>
    </row>
    <row r="1889" spans="18:55" ht="14.25" customHeight="1">
      <c r="R1889" s="202"/>
      <c r="S1889" s="202"/>
      <c r="T1889" s="202"/>
      <c r="U1889" s="202"/>
      <c r="V1889" s="202"/>
      <c r="W1889" s="202"/>
      <c r="X1889" s="202"/>
      <c r="Y1889" s="202"/>
      <c r="Z1889" s="202"/>
      <c r="AA1889" s="202"/>
      <c r="AB1889" s="202"/>
      <c r="AC1889" s="202"/>
      <c r="AD1889" s="202"/>
      <c r="AE1889" s="202"/>
      <c r="AF1889" s="202"/>
      <c r="AG1889" s="202"/>
      <c r="AH1889" s="202"/>
      <c r="AI1889" s="202"/>
      <c r="AJ1889" s="202"/>
      <c r="AK1889" s="202"/>
      <c r="AL1889" s="202"/>
      <c r="AM1889" s="202"/>
      <c r="AN1889" s="202"/>
      <c r="AO1889" s="202"/>
      <c r="AP1889" s="202"/>
      <c r="AQ1889" s="202"/>
      <c r="AR1889" s="202"/>
      <c r="AS1889" s="202"/>
      <c r="AT1889" s="202"/>
      <c r="AU1889" s="202"/>
      <c r="AV1889" s="202"/>
      <c r="AW1889" s="202"/>
      <c r="AX1889" s="202"/>
      <c r="AY1889" s="202"/>
      <c r="AZ1889" s="202"/>
      <c r="BA1889" s="202"/>
      <c r="BB1889" s="202"/>
      <c r="BC1889" s="202"/>
    </row>
    <row r="1890" spans="18:55" ht="14.25" customHeight="1">
      <c r="R1890" s="202"/>
      <c r="S1890" s="202"/>
      <c r="T1890" s="202"/>
      <c r="U1890" s="202"/>
      <c r="V1890" s="202"/>
      <c r="W1890" s="202"/>
      <c r="X1890" s="202"/>
      <c r="Y1890" s="202"/>
      <c r="Z1890" s="202"/>
      <c r="AA1890" s="202"/>
      <c r="AB1890" s="202"/>
      <c r="AC1890" s="202"/>
      <c r="AD1890" s="202"/>
      <c r="AE1890" s="202"/>
      <c r="AF1890" s="202"/>
      <c r="AG1890" s="202"/>
      <c r="AH1890" s="202"/>
      <c r="AI1890" s="202"/>
      <c r="AJ1890" s="202"/>
      <c r="AK1890" s="202"/>
      <c r="AL1890" s="202"/>
      <c r="AM1890" s="202"/>
      <c r="AN1890" s="202"/>
      <c r="AO1890" s="202"/>
      <c r="AP1890" s="202"/>
      <c r="AQ1890" s="202"/>
      <c r="AR1890" s="202"/>
      <c r="AS1890" s="202"/>
      <c r="AT1890" s="202"/>
      <c r="AU1890" s="202"/>
      <c r="AV1890" s="202"/>
      <c r="AW1890" s="202"/>
      <c r="AX1890" s="202"/>
      <c r="AY1890" s="202"/>
      <c r="AZ1890" s="202"/>
      <c r="BA1890" s="202"/>
      <c r="BB1890" s="202"/>
      <c r="BC1890" s="202"/>
    </row>
    <row r="1891" spans="18:55" ht="14.25" customHeight="1">
      <c r="R1891" s="202"/>
      <c r="S1891" s="202"/>
      <c r="T1891" s="202"/>
      <c r="U1891" s="202"/>
      <c r="V1891" s="202"/>
      <c r="W1891" s="202"/>
      <c r="X1891" s="202"/>
      <c r="Y1891" s="202"/>
      <c r="Z1891" s="202"/>
      <c r="AA1891" s="202"/>
      <c r="AB1891" s="202"/>
      <c r="AC1891" s="202"/>
      <c r="AD1891" s="202"/>
      <c r="AE1891" s="202"/>
      <c r="AF1891" s="202"/>
      <c r="AG1891" s="202"/>
      <c r="AH1891" s="202"/>
      <c r="AI1891" s="202"/>
      <c r="AJ1891" s="202"/>
      <c r="AK1891" s="202"/>
      <c r="AL1891" s="202"/>
      <c r="AM1891" s="202"/>
      <c r="AN1891" s="202"/>
      <c r="AO1891" s="202"/>
      <c r="AP1891" s="202"/>
      <c r="AQ1891" s="202"/>
      <c r="AR1891" s="202"/>
      <c r="AS1891" s="202"/>
      <c r="AT1891" s="202"/>
      <c r="AU1891" s="202"/>
      <c r="AV1891" s="202"/>
      <c r="AW1891" s="202"/>
      <c r="AX1891" s="202"/>
      <c r="AY1891" s="202"/>
      <c r="AZ1891" s="202"/>
      <c r="BA1891" s="202"/>
      <c r="BB1891" s="202"/>
      <c r="BC1891" s="202"/>
    </row>
    <row r="1892" spans="18:55" ht="14.25" customHeight="1">
      <c r="R1892" s="202"/>
      <c r="S1892" s="202"/>
      <c r="T1892" s="202"/>
      <c r="U1892" s="202"/>
      <c r="V1892" s="202"/>
      <c r="W1892" s="202"/>
      <c r="X1892" s="202"/>
      <c r="Y1892" s="202"/>
      <c r="Z1892" s="202"/>
      <c r="AA1892" s="202"/>
      <c r="AB1892" s="202"/>
      <c r="AC1892" s="202"/>
      <c r="AD1892" s="202"/>
      <c r="AE1892" s="202"/>
      <c r="AF1892" s="202"/>
      <c r="AG1892" s="202"/>
      <c r="AH1892" s="202"/>
      <c r="AI1892" s="202"/>
      <c r="AJ1892" s="202"/>
      <c r="AK1892" s="202"/>
      <c r="AL1892" s="202"/>
      <c r="AM1892" s="202"/>
      <c r="AN1892" s="202"/>
      <c r="AO1892" s="202"/>
      <c r="AP1892" s="202"/>
      <c r="AQ1892" s="202"/>
      <c r="AR1892" s="202"/>
      <c r="AS1892" s="202"/>
      <c r="AT1892" s="202"/>
      <c r="AU1892" s="202"/>
      <c r="AV1892" s="202"/>
      <c r="AW1892" s="202"/>
      <c r="AX1892" s="202"/>
      <c r="AY1892" s="202"/>
      <c r="AZ1892" s="202"/>
      <c r="BA1892" s="202"/>
      <c r="BB1892" s="202"/>
      <c r="BC1892" s="202"/>
    </row>
    <row r="1893" spans="18:55" ht="14.25" customHeight="1">
      <c r="R1893" s="202"/>
      <c r="S1893" s="202"/>
      <c r="T1893" s="202"/>
      <c r="U1893" s="202"/>
      <c r="V1893" s="202"/>
      <c r="W1893" s="202"/>
      <c r="X1893" s="202"/>
      <c r="Y1893" s="202"/>
      <c r="Z1893" s="202"/>
      <c r="AA1893" s="202"/>
      <c r="AB1893" s="202"/>
      <c r="AC1893" s="202"/>
      <c r="AD1893" s="202"/>
      <c r="AE1893" s="202"/>
      <c r="AF1893" s="202"/>
      <c r="AG1893" s="202"/>
      <c r="AH1893" s="202"/>
      <c r="AI1893" s="202"/>
      <c r="AJ1893" s="202"/>
      <c r="AK1893" s="202"/>
      <c r="AL1893" s="202"/>
      <c r="AM1893" s="202"/>
      <c r="AN1893" s="202"/>
      <c r="AO1893" s="202"/>
      <c r="AP1893" s="202"/>
      <c r="AQ1893" s="202"/>
      <c r="AR1893" s="202"/>
      <c r="AS1893" s="202"/>
      <c r="AT1893" s="202"/>
      <c r="AU1893" s="202"/>
      <c r="AV1893" s="202"/>
      <c r="AW1893" s="202"/>
      <c r="AX1893" s="202"/>
      <c r="AY1893" s="202"/>
      <c r="AZ1893" s="202"/>
      <c r="BA1893" s="202"/>
      <c r="BB1893" s="202"/>
      <c r="BC1893" s="202"/>
    </row>
    <row r="1894" spans="18:55" ht="14.25" customHeight="1">
      <c r="R1894" s="202"/>
      <c r="S1894" s="202"/>
      <c r="T1894" s="202"/>
      <c r="U1894" s="202"/>
      <c r="V1894" s="202"/>
      <c r="W1894" s="202"/>
      <c r="X1894" s="202"/>
      <c r="Y1894" s="202"/>
      <c r="Z1894" s="202"/>
      <c r="AA1894" s="202"/>
      <c r="AB1894" s="202"/>
      <c r="AC1894" s="202"/>
      <c r="AD1894" s="202"/>
      <c r="AE1894" s="202"/>
      <c r="AF1894" s="202"/>
      <c r="AG1894" s="202"/>
      <c r="AH1894" s="202"/>
      <c r="AI1894" s="202"/>
      <c r="AJ1894" s="202"/>
      <c r="AK1894" s="202"/>
      <c r="AL1894" s="202"/>
      <c r="AM1894" s="202"/>
      <c r="AN1894" s="202"/>
      <c r="AO1894" s="202"/>
      <c r="AP1894" s="202"/>
      <c r="AQ1894" s="202"/>
      <c r="AR1894" s="202"/>
      <c r="AS1894" s="202"/>
      <c r="AT1894" s="202"/>
      <c r="AU1894" s="202"/>
      <c r="AV1894" s="202"/>
      <c r="AW1894" s="202"/>
      <c r="AX1894" s="202"/>
      <c r="AY1894" s="202"/>
      <c r="AZ1894" s="202"/>
      <c r="BA1894" s="202"/>
      <c r="BB1894" s="202"/>
      <c r="BC1894" s="202"/>
    </row>
    <row r="1895" spans="18:55" ht="14.25" customHeight="1">
      <c r="R1895" s="202"/>
      <c r="S1895" s="202"/>
      <c r="T1895" s="202"/>
      <c r="U1895" s="202"/>
      <c r="V1895" s="202"/>
      <c r="W1895" s="202"/>
      <c r="X1895" s="202"/>
      <c r="Y1895" s="202"/>
      <c r="Z1895" s="202"/>
      <c r="AA1895" s="202"/>
      <c r="AB1895" s="202"/>
      <c r="AC1895" s="202"/>
      <c r="AD1895" s="202"/>
      <c r="AE1895" s="202"/>
      <c r="AF1895" s="202"/>
      <c r="AG1895" s="202"/>
      <c r="AH1895" s="202"/>
      <c r="AI1895" s="202"/>
      <c r="AJ1895" s="202"/>
      <c r="AK1895" s="202"/>
      <c r="AL1895" s="202"/>
      <c r="AM1895" s="202"/>
      <c r="AN1895" s="202"/>
      <c r="AO1895" s="202"/>
      <c r="AP1895" s="202"/>
      <c r="AQ1895" s="202"/>
      <c r="AR1895" s="202"/>
      <c r="AS1895" s="202"/>
      <c r="AT1895" s="202"/>
      <c r="AU1895" s="202"/>
      <c r="AV1895" s="202"/>
      <c r="AW1895" s="202"/>
      <c r="AX1895" s="202"/>
      <c r="AY1895" s="202"/>
      <c r="AZ1895" s="202"/>
      <c r="BA1895" s="202"/>
      <c r="BB1895" s="202"/>
      <c r="BC1895" s="202"/>
    </row>
    <row r="1896" spans="18:55" ht="14.25" customHeight="1">
      <c r="R1896" s="202"/>
      <c r="S1896" s="202"/>
      <c r="T1896" s="202"/>
      <c r="U1896" s="202"/>
      <c r="V1896" s="202"/>
      <c r="W1896" s="202"/>
      <c r="X1896" s="202"/>
      <c r="Y1896" s="202"/>
      <c r="Z1896" s="202"/>
      <c r="AA1896" s="202"/>
      <c r="AB1896" s="202"/>
      <c r="AC1896" s="202"/>
      <c r="AD1896" s="202"/>
      <c r="AE1896" s="202"/>
      <c r="AF1896" s="202"/>
      <c r="AG1896" s="202"/>
      <c r="AH1896" s="202"/>
      <c r="AI1896" s="202"/>
      <c r="AJ1896" s="202"/>
      <c r="AK1896" s="202"/>
      <c r="AL1896" s="202"/>
      <c r="AM1896" s="202"/>
      <c r="AN1896" s="202"/>
      <c r="AO1896" s="202"/>
      <c r="AP1896" s="202"/>
      <c r="AQ1896" s="202"/>
      <c r="AR1896" s="202"/>
      <c r="AS1896" s="202"/>
      <c r="AT1896" s="202"/>
      <c r="AU1896" s="202"/>
      <c r="AV1896" s="202"/>
      <c r="AW1896" s="202"/>
      <c r="AX1896" s="202"/>
      <c r="AY1896" s="202"/>
      <c r="AZ1896" s="202"/>
      <c r="BA1896" s="202"/>
      <c r="BB1896" s="202"/>
      <c r="BC1896" s="202"/>
    </row>
    <row r="1897" spans="18:55" ht="14.25" customHeight="1">
      <c r="R1897" s="202"/>
      <c r="S1897" s="202"/>
      <c r="T1897" s="202"/>
      <c r="U1897" s="202"/>
      <c r="V1897" s="202"/>
      <c r="W1897" s="202"/>
      <c r="X1897" s="202"/>
      <c r="Y1897" s="202"/>
      <c r="Z1897" s="202"/>
      <c r="AA1897" s="202"/>
      <c r="AB1897" s="202"/>
      <c r="AC1897" s="202"/>
      <c r="AD1897" s="202"/>
      <c r="AE1897" s="202"/>
      <c r="AF1897" s="202"/>
      <c r="AG1897" s="202"/>
      <c r="AH1897" s="202"/>
      <c r="AI1897" s="202"/>
      <c r="AJ1897" s="202"/>
      <c r="AK1897" s="202"/>
      <c r="AL1897" s="202"/>
      <c r="AM1897" s="202"/>
      <c r="AN1897" s="202"/>
      <c r="AO1897" s="202"/>
      <c r="AP1897" s="202"/>
      <c r="AQ1897" s="202"/>
      <c r="AR1897" s="202"/>
      <c r="AS1897" s="202"/>
      <c r="AT1897" s="202"/>
      <c r="AU1897" s="202"/>
      <c r="AV1897" s="202"/>
      <c r="AW1897" s="202"/>
      <c r="AX1897" s="202"/>
      <c r="AY1897" s="202"/>
      <c r="AZ1897" s="202"/>
      <c r="BA1897" s="202"/>
      <c r="BB1897" s="202"/>
      <c r="BC1897" s="202"/>
    </row>
    <row r="1898" spans="18:55" ht="14.25" customHeight="1">
      <c r="R1898" s="202"/>
      <c r="S1898" s="202"/>
      <c r="T1898" s="202"/>
      <c r="U1898" s="202"/>
      <c r="V1898" s="202"/>
      <c r="W1898" s="202"/>
      <c r="X1898" s="202"/>
      <c r="Y1898" s="202"/>
      <c r="Z1898" s="202"/>
      <c r="AA1898" s="202"/>
      <c r="AB1898" s="202"/>
      <c r="AC1898" s="202"/>
      <c r="AD1898" s="202"/>
      <c r="AE1898" s="202"/>
      <c r="AF1898" s="202"/>
      <c r="AG1898" s="202"/>
      <c r="AH1898" s="202"/>
      <c r="AI1898" s="202"/>
      <c r="AJ1898" s="202"/>
      <c r="AK1898" s="202"/>
      <c r="AL1898" s="202"/>
      <c r="AM1898" s="202"/>
      <c r="AN1898" s="202"/>
      <c r="AO1898" s="202"/>
      <c r="AP1898" s="202"/>
      <c r="AQ1898" s="202"/>
      <c r="AR1898" s="202"/>
      <c r="AS1898" s="202"/>
      <c r="AT1898" s="202"/>
      <c r="AU1898" s="202"/>
      <c r="AV1898" s="202"/>
      <c r="AW1898" s="202"/>
      <c r="AX1898" s="202"/>
      <c r="AY1898" s="202"/>
      <c r="AZ1898" s="202"/>
      <c r="BA1898" s="202"/>
      <c r="BB1898" s="202"/>
      <c r="BC1898" s="202"/>
    </row>
    <row r="1899" spans="18:55" ht="14.25" customHeight="1">
      <c r="R1899" s="202"/>
      <c r="S1899" s="202"/>
      <c r="T1899" s="202"/>
      <c r="U1899" s="202"/>
      <c r="V1899" s="202"/>
      <c r="W1899" s="202"/>
      <c r="X1899" s="202"/>
      <c r="Y1899" s="202"/>
      <c r="Z1899" s="202"/>
      <c r="AA1899" s="202"/>
      <c r="AB1899" s="202"/>
      <c r="AC1899" s="202"/>
      <c r="AD1899" s="202"/>
      <c r="AE1899" s="202"/>
      <c r="AF1899" s="202"/>
      <c r="AG1899" s="202"/>
      <c r="AH1899" s="202"/>
      <c r="AI1899" s="202"/>
      <c r="AJ1899" s="202"/>
      <c r="AK1899" s="202"/>
      <c r="AL1899" s="202"/>
      <c r="AM1899" s="202"/>
      <c r="AN1899" s="202"/>
      <c r="AO1899" s="202"/>
      <c r="AP1899" s="202"/>
      <c r="AQ1899" s="202"/>
      <c r="AR1899" s="202"/>
      <c r="AS1899" s="202"/>
      <c r="AT1899" s="202"/>
      <c r="AU1899" s="202"/>
      <c r="AV1899" s="202"/>
      <c r="AW1899" s="202"/>
      <c r="AX1899" s="202"/>
      <c r="AY1899" s="202"/>
      <c r="AZ1899" s="202"/>
      <c r="BA1899" s="202"/>
      <c r="BB1899" s="202"/>
      <c r="BC1899" s="202"/>
    </row>
    <row r="1900" spans="18:55" ht="14.25" customHeight="1">
      <c r="R1900" s="202"/>
      <c r="S1900" s="202"/>
      <c r="T1900" s="202"/>
      <c r="U1900" s="202"/>
      <c r="V1900" s="202"/>
      <c r="W1900" s="202"/>
      <c r="X1900" s="202"/>
      <c r="Y1900" s="202"/>
      <c r="Z1900" s="202"/>
      <c r="AA1900" s="202"/>
      <c r="AB1900" s="202"/>
      <c r="AC1900" s="202"/>
      <c r="AD1900" s="202"/>
      <c r="AE1900" s="202"/>
      <c r="AF1900" s="202"/>
      <c r="AG1900" s="202"/>
      <c r="AH1900" s="202"/>
      <c r="AI1900" s="202"/>
      <c r="AJ1900" s="202"/>
      <c r="AK1900" s="202"/>
      <c r="AL1900" s="202"/>
      <c r="AM1900" s="202"/>
      <c r="AN1900" s="202"/>
      <c r="AO1900" s="202"/>
      <c r="AP1900" s="202"/>
      <c r="AQ1900" s="202"/>
      <c r="AR1900" s="202"/>
      <c r="AS1900" s="202"/>
      <c r="AT1900" s="202"/>
      <c r="AU1900" s="202"/>
      <c r="AV1900" s="202"/>
      <c r="AW1900" s="202"/>
      <c r="AX1900" s="202"/>
      <c r="AY1900" s="202"/>
      <c r="AZ1900" s="202"/>
      <c r="BA1900" s="202"/>
      <c r="BB1900" s="202"/>
      <c r="BC1900" s="202"/>
    </row>
    <row r="1901" spans="18:55" ht="14.25" customHeight="1">
      <c r="R1901" s="202"/>
      <c r="S1901" s="202"/>
      <c r="T1901" s="202"/>
      <c r="U1901" s="202"/>
      <c r="V1901" s="202"/>
      <c r="W1901" s="202"/>
      <c r="X1901" s="202"/>
      <c r="Y1901" s="202"/>
      <c r="Z1901" s="202"/>
      <c r="AA1901" s="202"/>
      <c r="AB1901" s="202"/>
      <c r="AC1901" s="202"/>
      <c r="AD1901" s="202"/>
      <c r="AE1901" s="202"/>
      <c r="AF1901" s="202"/>
      <c r="AG1901" s="202"/>
      <c r="AH1901" s="202"/>
      <c r="AI1901" s="202"/>
      <c r="AJ1901" s="202"/>
      <c r="AK1901" s="202"/>
      <c r="AL1901" s="202"/>
      <c r="AM1901" s="202"/>
      <c r="AN1901" s="202"/>
      <c r="AO1901" s="202"/>
      <c r="AP1901" s="202"/>
      <c r="AQ1901" s="202"/>
      <c r="AR1901" s="202"/>
      <c r="AS1901" s="202"/>
      <c r="AT1901" s="202"/>
      <c r="AU1901" s="202"/>
      <c r="AV1901" s="202"/>
      <c r="AW1901" s="202"/>
      <c r="AX1901" s="202"/>
      <c r="AY1901" s="202"/>
      <c r="AZ1901" s="202"/>
      <c r="BA1901" s="202"/>
      <c r="BB1901" s="202"/>
      <c r="BC1901" s="202"/>
    </row>
    <row r="1902" spans="18:55" ht="14.25" customHeight="1">
      <c r="R1902" s="202"/>
      <c r="S1902" s="202"/>
      <c r="T1902" s="202"/>
      <c r="U1902" s="202"/>
      <c r="V1902" s="202"/>
      <c r="W1902" s="202"/>
      <c r="X1902" s="202"/>
      <c r="Y1902" s="202"/>
      <c r="Z1902" s="202"/>
      <c r="AA1902" s="202"/>
      <c r="AB1902" s="202"/>
      <c r="AC1902" s="202"/>
      <c r="AD1902" s="202"/>
      <c r="AE1902" s="202"/>
      <c r="AF1902" s="202"/>
      <c r="AG1902" s="202"/>
      <c r="AH1902" s="202"/>
      <c r="AI1902" s="202"/>
      <c r="AJ1902" s="202"/>
      <c r="AK1902" s="202"/>
      <c r="AL1902" s="202"/>
      <c r="AM1902" s="202"/>
      <c r="AN1902" s="202"/>
      <c r="AO1902" s="202"/>
      <c r="AP1902" s="202"/>
      <c r="AQ1902" s="202"/>
      <c r="AR1902" s="202"/>
      <c r="AS1902" s="202"/>
      <c r="AT1902" s="202"/>
      <c r="AU1902" s="202"/>
      <c r="AV1902" s="202"/>
      <c r="AW1902" s="202"/>
      <c r="AX1902" s="202"/>
      <c r="AY1902" s="202"/>
      <c r="AZ1902" s="202"/>
      <c r="BA1902" s="202"/>
      <c r="BB1902" s="202"/>
      <c r="BC1902" s="202"/>
    </row>
    <row r="1903" spans="18:55" ht="14.25" customHeight="1">
      <c r="R1903" s="202"/>
      <c r="S1903" s="202"/>
      <c r="T1903" s="202"/>
      <c r="U1903" s="202"/>
      <c r="V1903" s="202"/>
      <c r="W1903" s="202"/>
      <c r="X1903" s="202"/>
      <c r="Y1903" s="202"/>
      <c r="Z1903" s="202"/>
      <c r="AA1903" s="202"/>
      <c r="AB1903" s="202"/>
      <c r="AC1903" s="202"/>
      <c r="AD1903" s="202"/>
      <c r="AE1903" s="202"/>
      <c r="AF1903" s="202"/>
      <c r="AG1903" s="202"/>
      <c r="AH1903" s="202"/>
      <c r="AI1903" s="202"/>
      <c r="AJ1903" s="202"/>
      <c r="AK1903" s="202"/>
      <c r="AL1903" s="202"/>
      <c r="AM1903" s="202"/>
      <c r="AN1903" s="202"/>
      <c r="AO1903" s="202"/>
      <c r="AP1903" s="202"/>
      <c r="AQ1903" s="202"/>
      <c r="AR1903" s="202"/>
      <c r="AS1903" s="202"/>
      <c r="AT1903" s="202"/>
      <c r="AU1903" s="202"/>
      <c r="AV1903" s="202"/>
      <c r="AW1903" s="202"/>
      <c r="AX1903" s="202"/>
      <c r="AY1903" s="202"/>
      <c r="AZ1903" s="202"/>
      <c r="BA1903" s="202"/>
      <c r="BB1903" s="202"/>
      <c r="BC1903" s="202"/>
    </row>
    <row r="1904" spans="18:55" ht="14.25" customHeight="1">
      <c r="R1904" s="202"/>
      <c r="S1904" s="202"/>
      <c r="T1904" s="202"/>
      <c r="U1904" s="202"/>
      <c r="V1904" s="202"/>
      <c r="W1904" s="202"/>
      <c r="X1904" s="202"/>
      <c r="Y1904" s="202"/>
      <c r="Z1904" s="202"/>
      <c r="AA1904" s="202"/>
      <c r="AB1904" s="202"/>
      <c r="AC1904" s="202"/>
      <c r="AD1904" s="202"/>
      <c r="AE1904" s="202"/>
      <c r="AF1904" s="202"/>
      <c r="AG1904" s="202"/>
      <c r="AH1904" s="202"/>
      <c r="AI1904" s="202"/>
      <c r="AJ1904" s="202"/>
      <c r="AK1904" s="202"/>
      <c r="AL1904" s="202"/>
      <c r="AM1904" s="202"/>
      <c r="AN1904" s="202"/>
      <c r="AO1904" s="202"/>
      <c r="AP1904" s="202"/>
      <c r="AQ1904" s="202"/>
      <c r="AR1904" s="202"/>
      <c r="AS1904" s="202"/>
      <c r="AT1904" s="202"/>
      <c r="AU1904" s="202"/>
      <c r="AV1904" s="202"/>
      <c r="AW1904" s="202"/>
      <c r="AX1904" s="202"/>
      <c r="AY1904" s="202"/>
      <c r="AZ1904" s="202"/>
      <c r="BA1904" s="202"/>
      <c r="BB1904" s="202"/>
      <c r="BC1904" s="202"/>
    </row>
    <row r="1905" spans="18:55" ht="14.25" customHeight="1">
      <c r="R1905" s="202"/>
      <c r="S1905" s="202"/>
      <c r="T1905" s="202"/>
      <c r="U1905" s="202"/>
      <c r="V1905" s="202"/>
      <c r="W1905" s="202"/>
      <c r="X1905" s="202"/>
      <c r="Y1905" s="202"/>
      <c r="Z1905" s="202"/>
      <c r="AA1905" s="202"/>
      <c r="AB1905" s="202"/>
      <c r="AC1905" s="202"/>
      <c r="AD1905" s="202"/>
      <c r="AE1905" s="202"/>
      <c r="AF1905" s="202"/>
      <c r="AG1905" s="202"/>
      <c r="AH1905" s="202"/>
      <c r="AI1905" s="202"/>
      <c r="AJ1905" s="202"/>
      <c r="AK1905" s="202"/>
      <c r="AL1905" s="202"/>
      <c r="AM1905" s="202"/>
      <c r="AN1905" s="202"/>
      <c r="AO1905" s="202"/>
      <c r="AP1905" s="202"/>
      <c r="AQ1905" s="202"/>
      <c r="AR1905" s="202"/>
      <c r="AS1905" s="202"/>
      <c r="AT1905" s="202"/>
      <c r="AU1905" s="202"/>
      <c r="AV1905" s="202"/>
      <c r="AW1905" s="202"/>
      <c r="AX1905" s="202"/>
      <c r="AY1905" s="202"/>
      <c r="AZ1905" s="202"/>
      <c r="BA1905" s="202"/>
      <c r="BB1905" s="202"/>
      <c r="BC1905" s="202"/>
    </row>
    <row r="1906" spans="18:55" ht="14.25" customHeight="1">
      <c r="R1906" s="202"/>
      <c r="S1906" s="202"/>
      <c r="T1906" s="202"/>
      <c r="U1906" s="202"/>
      <c r="V1906" s="202"/>
      <c r="W1906" s="202"/>
      <c r="X1906" s="202"/>
      <c r="Y1906" s="202"/>
      <c r="Z1906" s="202"/>
      <c r="AA1906" s="202"/>
      <c r="AB1906" s="202"/>
      <c r="AC1906" s="202"/>
      <c r="AD1906" s="202"/>
      <c r="AE1906" s="202"/>
      <c r="AF1906" s="202"/>
      <c r="AG1906" s="202"/>
      <c r="AH1906" s="202"/>
      <c r="AI1906" s="202"/>
      <c r="AJ1906" s="202"/>
      <c r="AK1906" s="202"/>
      <c r="AL1906" s="202"/>
      <c r="AM1906" s="202"/>
      <c r="AN1906" s="202"/>
      <c r="AO1906" s="202"/>
      <c r="AP1906" s="202"/>
      <c r="AQ1906" s="202"/>
      <c r="AR1906" s="202"/>
      <c r="AS1906" s="202"/>
      <c r="AT1906" s="202"/>
      <c r="AU1906" s="202"/>
      <c r="AV1906" s="202"/>
      <c r="AW1906" s="202"/>
      <c r="AX1906" s="202"/>
      <c r="AY1906" s="202"/>
      <c r="AZ1906" s="202"/>
      <c r="BA1906" s="202"/>
      <c r="BB1906" s="202"/>
      <c r="BC1906" s="202"/>
    </row>
    <row r="1907" spans="18:55" ht="14.25" customHeight="1">
      <c r="R1907" s="202"/>
      <c r="S1907" s="202"/>
      <c r="T1907" s="202"/>
      <c r="U1907" s="202"/>
      <c r="V1907" s="202"/>
      <c r="W1907" s="202"/>
      <c r="X1907" s="202"/>
      <c r="Y1907" s="202"/>
      <c r="Z1907" s="202"/>
      <c r="AA1907" s="202"/>
      <c r="AB1907" s="202"/>
      <c r="AC1907" s="202"/>
      <c r="AD1907" s="202"/>
      <c r="AE1907" s="202"/>
      <c r="AF1907" s="202"/>
      <c r="AG1907" s="202"/>
      <c r="AH1907" s="202"/>
      <c r="AI1907" s="202"/>
      <c r="AJ1907" s="202"/>
      <c r="AK1907" s="202"/>
      <c r="AL1907" s="202"/>
      <c r="AM1907" s="202"/>
      <c r="AN1907" s="202"/>
      <c r="AO1907" s="202"/>
      <c r="AP1907" s="202"/>
      <c r="AQ1907" s="202"/>
      <c r="AR1907" s="202"/>
      <c r="AS1907" s="202"/>
      <c r="AT1907" s="202"/>
      <c r="AU1907" s="202"/>
      <c r="AV1907" s="202"/>
      <c r="AW1907" s="202"/>
      <c r="AX1907" s="202"/>
      <c r="AY1907" s="202"/>
      <c r="AZ1907" s="202"/>
      <c r="BA1907" s="202"/>
      <c r="BB1907" s="202"/>
      <c r="BC1907" s="202"/>
    </row>
    <row r="1908" spans="18:55" ht="14.25" customHeight="1">
      <c r="R1908" s="202"/>
      <c r="S1908" s="202"/>
      <c r="T1908" s="202"/>
      <c r="U1908" s="202"/>
      <c r="V1908" s="202"/>
      <c r="W1908" s="202"/>
      <c r="X1908" s="202"/>
      <c r="Y1908" s="202"/>
      <c r="Z1908" s="202"/>
      <c r="AA1908" s="202"/>
      <c r="AB1908" s="202"/>
      <c r="AC1908" s="202"/>
      <c r="AD1908" s="202"/>
      <c r="AE1908" s="202"/>
      <c r="AF1908" s="202"/>
      <c r="AG1908" s="202"/>
      <c r="AH1908" s="202"/>
      <c r="AI1908" s="202"/>
      <c r="AJ1908" s="202"/>
      <c r="AK1908" s="202"/>
      <c r="AL1908" s="202"/>
      <c r="AM1908" s="202"/>
      <c r="AN1908" s="202"/>
      <c r="AO1908" s="202"/>
      <c r="AP1908" s="202"/>
      <c r="AQ1908" s="202"/>
      <c r="AR1908" s="202"/>
      <c r="AS1908" s="202"/>
      <c r="AT1908" s="202"/>
      <c r="AU1908" s="202"/>
      <c r="AV1908" s="202"/>
      <c r="AW1908" s="202"/>
      <c r="AX1908" s="202"/>
      <c r="AY1908" s="202"/>
      <c r="AZ1908" s="202"/>
      <c r="BA1908" s="202"/>
      <c r="BB1908" s="202"/>
      <c r="BC1908" s="202"/>
    </row>
    <row r="1909" spans="18:55" ht="14.25" customHeight="1">
      <c r="R1909" s="202"/>
      <c r="S1909" s="202"/>
      <c r="T1909" s="202"/>
      <c r="U1909" s="202"/>
      <c r="V1909" s="202"/>
      <c r="W1909" s="202"/>
      <c r="X1909" s="202"/>
      <c r="Y1909" s="202"/>
      <c r="Z1909" s="202"/>
      <c r="AA1909" s="202"/>
      <c r="AB1909" s="202"/>
      <c r="AC1909" s="202"/>
      <c r="AD1909" s="202"/>
      <c r="AE1909" s="202"/>
      <c r="AF1909" s="202"/>
      <c r="AG1909" s="202"/>
      <c r="AH1909" s="202"/>
      <c r="AI1909" s="202"/>
      <c r="AJ1909" s="202"/>
      <c r="AK1909" s="202"/>
      <c r="AL1909" s="202"/>
      <c r="AM1909" s="202"/>
      <c r="AN1909" s="202"/>
      <c r="AO1909" s="202"/>
      <c r="AP1909" s="202"/>
      <c r="AQ1909" s="202"/>
      <c r="AR1909" s="202"/>
      <c r="AS1909" s="202"/>
      <c r="AT1909" s="202"/>
      <c r="AU1909" s="202"/>
      <c r="AV1909" s="202"/>
      <c r="AW1909" s="202"/>
      <c r="AX1909" s="202"/>
      <c r="AY1909" s="202"/>
      <c r="AZ1909" s="202"/>
      <c r="BA1909" s="202"/>
      <c r="BB1909" s="202"/>
      <c r="BC1909" s="202"/>
    </row>
    <row r="1910" spans="18:55" ht="14.25" customHeight="1">
      <c r="R1910" s="202"/>
      <c r="S1910" s="202"/>
      <c r="T1910" s="202"/>
      <c r="U1910" s="202"/>
      <c r="V1910" s="202"/>
      <c r="W1910" s="202"/>
      <c r="X1910" s="202"/>
      <c r="Y1910" s="202"/>
      <c r="Z1910" s="202"/>
      <c r="AA1910" s="202"/>
      <c r="AB1910" s="202"/>
      <c r="AC1910" s="202"/>
      <c r="AD1910" s="202"/>
      <c r="AE1910" s="202"/>
      <c r="AF1910" s="202"/>
      <c r="AG1910" s="202"/>
      <c r="AH1910" s="202"/>
      <c r="AI1910" s="202"/>
      <c r="AJ1910" s="202"/>
      <c r="AK1910" s="202"/>
      <c r="AL1910" s="202"/>
      <c r="AM1910" s="202"/>
      <c r="AN1910" s="202"/>
      <c r="AO1910" s="202"/>
      <c r="AP1910" s="202"/>
      <c r="AQ1910" s="202"/>
      <c r="AR1910" s="202"/>
      <c r="AS1910" s="202"/>
      <c r="AT1910" s="202"/>
      <c r="AU1910" s="202"/>
      <c r="AV1910" s="202"/>
      <c r="AW1910" s="202"/>
      <c r="AX1910" s="202"/>
      <c r="AY1910" s="202"/>
      <c r="AZ1910" s="202"/>
      <c r="BA1910" s="202"/>
      <c r="BB1910" s="202"/>
      <c r="BC1910" s="202"/>
    </row>
    <row r="1911" spans="18:55" ht="14.25" customHeight="1">
      <c r="R1911" s="202"/>
      <c r="S1911" s="202"/>
      <c r="T1911" s="202"/>
      <c r="U1911" s="202"/>
      <c r="V1911" s="202"/>
      <c r="W1911" s="202"/>
      <c r="X1911" s="202"/>
      <c r="Y1911" s="202"/>
      <c r="Z1911" s="202"/>
      <c r="AA1911" s="202"/>
      <c r="AB1911" s="202"/>
      <c r="AC1911" s="202"/>
      <c r="AD1911" s="202"/>
      <c r="AE1911" s="202"/>
      <c r="AF1911" s="202"/>
      <c r="AG1911" s="202"/>
      <c r="AH1911" s="202"/>
      <c r="AI1911" s="202"/>
      <c r="AJ1911" s="202"/>
      <c r="AK1911" s="202"/>
      <c r="AL1911" s="202"/>
      <c r="AM1911" s="202"/>
      <c r="AN1911" s="202"/>
      <c r="AO1911" s="202"/>
      <c r="AP1911" s="202"/>
      <c r="AQ1911" s="202"/>
      <c r="AR1911" s="202"/>
      <c r="AS1911" s="202"/>
      <c r="AT1911" s="202"/>
      <c r="AU1911" s="202"/>
      <c r="AV1911" s="202"/>
      <c r="AW1911" s="202"/>
      <c r="AX1911" s="202"/>
      <c r="AY1911" s="202"/>
      <c r="AZ1911" s="202"/>
      <c r="BA1911" s="202"/>
      <c r="BB1911" s="202"/>
      <c r="BC1911" s="202"/>
    </row>
    <row r="1912" spans="18:55" ht="14.25" customHeight="1">
      <c r="R1912" s="202"/>
      <c r="S1912" s="202"/>
      <c r="T1912" s="202"/>
      <c r="U1912" s="202"/>
      <c r="V1912" s="202"/>
      <c r="W1912" s="202"/>
      <c r="X1912" s="202"/>
      <c r="Y1912" s="202"/>
      <c r="Z1912" s="202"/>
      <c r="AA1912" s="202"/>
      <c r="AB1912" s="202"/>
      <c r="AC1912" s="202"/>
      <c r="AD1912" s="202"/>
      <c r="AE1912" s="202"/>
      <c r="AF1912" s="202"/>
      <c r="AG1912" s="202"/>
      <c r="AH1912" s="202"/>
      <c r="AI1912" s="202"/>
      <c r="AJ1912" s="202"/>
      <c r="AK1912" s="202"/>
      <c r="AL1912" s="202"/>
      <c r="AM1912" s="202"/>
      <c r="AN1912" s="202"/>
      <c r="AO1912" s="202"/>
      <c r="AP1912" s="202"/>
      <c r="AQ1912" s="202"/>
      <c r="AR1912" s="202"/>
      <c r="AS1912" s="202"/>
      <c r="AT1912" s="202"/>
      <c r="AU1912" s="202"/>
      <c r="AV1912" s="202"/>
      <c r="AW1912" s="202"/>
      <c r="AX1912" s="202"/>
      <c r="AY1912" s="202"/>
      <c r="AZ1912" s="202"/>
      <c r="BA1912" s="202"/>
      <c r="BB1912" s="202"/>
      <c r="BC1912" s="202"/>
    </row>
    <row r="1913" spans="18:55" ht="14.25" customHeight="1">
      <c r="R1913" s="202"/>
      <c r="S1913" s="202"/>
      <c r="T1913" s="202"/>
      <c r="U1913" s="202"/>
      <c r="V1913" s="202"/>
      <c r="W1913" s="202"/>
      <c r="X1913" s="202"/>
      <c r="Y1913" s="202"/>
      <c r="Z1913" s="202"/>
      <c r="AA1913" s="202"/>
      <c r="AB1913" s="202"/>
      <c r="AC1913" s="202"/>
      <c r="AD1913" s="202"/>
      <c r="AE1913" s="202"/>
      <c r="AF1913" s="202"/>
      <c r="AG1913" s="202"/>
      <c r="AH1913" s="202"/>
      <c r="AI1913" s="202"/>
      <c r="AJ1913" s="202"/>
      <c r="AK1913" s="202"/>
      <c r="AL1913" s="202"/>
      <c r="AM1913" s="202"/>
      <c r="AN1913" s="202"/>
      <c r="AO1913" s="202"/>
      <c r="AP1913" s="202"/>
      <c r="AQ1913" s="202"/>
      <c r="AR1913" s="202"/>
      <c r="AS1913" s="202"/>
      <c r="AT1913" s="202"/>
      <c r="AU1913" s="202"/>
      <c r="AV1913" s="202"/>
      <c r="AW1913" s="202"/>
      <c r="AX1913" s="202"/>
      <c r="AY1913" s="202"/>
      <c r="AZ1913" s="202"/>
      <c r="BA1913" s="202"/>
      <c r="BB1913" s="202"/>
      <c r="BC1913" s="202"/>
    </row>
    <row r="1914" spans="18:55" ht="14.25" customHeight="1">
      <c r="R1914" s="202"/>
      <c r="S1914" s="202"/>
      <c r="T1914" s="202"/>
      <c r="U1914" s="202"/>
      <c r="V1914" s="202"/>
      <c r="W1914" s="202"/>
      <c r="X1914" s="202"/>
      <c r="Y1914" s="202"/>
      <c r="Z1914" s="202"/>
      <c r="AA1914" s="202"/>
      <c r="AB1914" s="202"/>
      <c r="AC1914" s="202"/>
      <c r="AD1914" s="202"/>
      <c r="AE1914" s="202"/>
      <c r="AF1914" s="202"/>
      <c r="AG1914" s="202"/>
      <c r="AH1914" s="202"/>
      <c r="AI1914" s="202"/>
      <c r="AJ1914" s="202"/>
      <c r="AK1914" s="202"/>
      <c r="AL1914" s="202"/>
      <c r="AM1914" s="202"/>
      <c r="AN1914" s="202"/>
      <c r="AO1914" s="202"/>
      <c r="AP1914" s="202"/>
      <c r="AQ1914" s="202"/>
      <c r="AR1914" s="202"/>
      <c r="AS1914" s="202"/>
      <c r="AT1914" s="202"/>
      <c r="AU1914" s="202"/>
      <c r="AV1914" s="202"/>
      <c r="AW1914" s="202"/>
      <c r="AX1914" s="202"/>
      <c r="AY1914" s="202"/>
      <c r="AZ1914" s="202"/>
      <c r="BA1914" s="202"/>
      <c r="BB1914" s="202"/>
      <c r="BC1914" s="202"/>
    </row>
    <row r="1915" spans="18:55" ht="14.25" customHeight="1">
      <c r="R1915" s="202"/>
      <c r="S1915" s="202"/>
      <c r="T1915" s="202"/>
      <c r="U1915" s="202"/>
      <c r="V1915" s="202"/>
      <c r="W1915" s="202"/>
      <c r="X1915" s="202"/>
      <c r="Y1915" s="202"/>
      <c r="Z1915" s="202"/>
      <c r="AA1915" s="202"/>
      <c r="AB1915" s="202"/>
      <c r="AC1915" s="202"/>
      <c r="AD1915" s="202"/>
      <c r="AE1915" s="202"/>
      <c r="AF1915" s="202"/>
      <c r="AG1915" s="202"/>
      <c r="AH1915" s="202"/>
      <c r="AI1915" s="202"/>
      <c r="AJ1915" s="202"/>
      <c r="AK1915" s="202"/>
      <c r="AL1915" s="202"/>
      <c r="AM1915" s="202"/>
      <c r="AN1915" s="202"/>
      <c r="AO1915" s="202"/>
      <c r="AP1915" s="202"/>
      <c r="AQ1915" s="202"/>
      <c r="AR1915" s="202"/>
      <c r="AS1915" s="202"/>
      <c r="AT1915" s="202"/>
      <c r="AU1915" s="202"/>
      <c r="AV1915" s="202"/>
      <c r="AW1915" s="202"/>
      <c r="AX1915" s="202"/>
      <c r="AY1915" s="202"/>
      <c r="AZ1915" s="202"/>
      <c r="BA1915" s="202"/>
      <c r="BB1915" s="202"/>
      <c r="BC1915" s="202"/>
    </row>
    <row r="1916" spans="18:55" ht="14.25" customHeight="1">
      <c r="R1916" s="202"/>
      <c r="S1916" s="202"/>
      <c r="T1916" s="202"/>
      <c r="U1916" s="202"/>
      <c r="V1916" s="202"/>
      <c r="W1916" s="202"/>
      <c r="X1916" s="202"/>
      <c r="Y1916" s="202"/>
      <c r="Z1916" s="202"/>
      <c r="AA1916" s="202"/>
      <c r="AB1916" s="202"/>
      <c r="AC1916" s="202"/>
      <c r="AD1916" s="202"/>
      <c r="AE1916" s="202"/>
      <c r="AF1916" s="202"/>
      <c r="AG1916" s="202"/>
      <c r="AH1916" s="202"/>
      <c r="AI1916" s="202"/>
      <c r="AJ1916" s="202"/>
      <c r="AK1916" s="202"/>
      <c r="AL1916" s="202"/>
      <c r="AM1916" s="202"/>
      <c r="AN1916" s="202"/>
      <c r="AO1916" s="202"/>
      <c r="AP1916" s="202"/>
      <c r="AQ1916" s="202"/>
      <c r="AR1916" s="202"/>
      <c r="AS1916" s="202"/>
      <c r="AT1916" s="202"/>
      <c r="AU1916" s="202"/>
      <c r="AV1916" s="202"/>
      <c r="AW1916" s="202"/>
      <c r="AX1916" s="202"/>
      <c r="AY1916" s="202"/>
      <c r="AZ1916" s="202"/>
      <c r="BA1916" s="202"/>
      <c r="BB1916" s="202"/>
      <c r="BC1916" s="202"/>
    </row>
    <row r="1917" spans="18:55" ht="14.25" customHeight="1">
      <c r="R1917" s="202"/>
      <c r="S1917" s="202"/>
      <c r="T1917" s="202"/>
      <c r="U1917" s="202"/>
      <c r="V1917" s="202"/>
      <c r="W1917" s="202"/>
      <c r="X1917" s="202"/>
      <c r="Y1917" s="202"/>
      <c r="Z1917" s="202"/>
      <c r="AA1917" s="202"/>
      <c r="AB1917" s="202"/>
      <c r="AC1917" s="202"/>
      <c r="AD1917" s="202"/>
      <c r="AE1917" s="202"/>
      <c r="AF1917" s="202"/>
      <c r="AG1917" s="202"/>
      <c r="AH1917" s="202"/>
      <c r="AI1917" s="202"/>
      <c r="AJ1917" s="202"/>
      <c r="AK1917" s="202"/>
      <c r="AL1917" s="202"/>
      <c r="AM1917" s="202"/>
      <c r="AN1917" s="202"/>
      <c r="AO1917" s="202"/>
      <c r="AP1917" s="202"/>
      <c r="AQ1917" s="202"/>
      <c r="AR1917" s="202"/>
      <c r="AS1917" s="202"/>
      <c r="AT1917" s="202"/>
      <c r="AU1917" s="202"/>
      <c r="AV1917" s="202"/>
      <c r="AW1917" s="202"/>
      <c r="AX1917" s="202"/>
      <c r="AY1917" s="202"/>
      <c r="AZ1917" s="202"/>
      <c r="BA1917" s="202"/>
      <c r="BB1917" s="202"/>
      <c r="BC1917" s="202"/>
    </row>
    <row r="1918" spans="18:55" ht="14.25" customHeight="1">
      <c r="R1918" s="202"/>
      <c r="S1918" s="202"/>
      <c r="T1918" s="202"/>
      <c r="U1918" s="202"/>
      <c r="V1918" s="202"/>
      <c r="W1918" s="202"/>
      <c r="X1918" s="202"/>
      <c r="Y1918" s="202"/>
      <c r="Z1918" s="202"/>
      <c r="AA1918" s="202"/>
      <c r="AB1918" s="202"/>
      <c r="AC1918" s="202"/>
      <c r="AD1918" s="202"/>
      <c r="AE1918" s="202"/>
      <c r="AF1918" s="202"/>
      <c r="AG1918" s="202"/>
      <c r="AH1918" s="202"/>
      <c r="AI1918" s="202"/>
      <c r="AJ1918" s="202"/>
      <c r="AK1918" s="202"/>
      <c r="AL1918" s="202"/>
      <c r="AM1918" s="202"/>
      <c r="AN1918" s="202"/>
      <c r="AO1918" s="202"/>
      <c r="AP1918" s="202"/>
      <c r="AQ1918" s="202"/>
      <c r="AR1918" s="202"/>
      <c r="AS1918" s="202"/>
      <c r="AT1918" s="202"/>
      <c r="AU1918" s="202"/>
      <c r="AV1918" s="202"/>
      <c r="AW1918" s="202"/>
      <c r="AX1918" s="202"/>
      <c r="AY1918" s="202"/>
      <c r="AZ1918" s="202"/>
      <c r="BA1918" s="202"/>
      <c r="BB1918" s="202"/>
      <c r="BC1918" s="202"/>
    </row>
    <row r="1919" spans="18:55" ht="14.25" customHeight="1">
      <c r="R1919" s="202"/>
      <c r="S1919" s="202"/>
      <c r="T1919" s="202"/>
      <c r="U1919" s="202"/>
      <c r="V1919" s="202"/>
      <c r="W1919" s="202"/>
      <c r="X1919" s="202"/>
      <c r="Y1919" s="202"/>
      <c r="Z1919" s="202"/>
      <c r="AA1919" s="202"/>
      <c r="AB1919" s="202"/>
      <c r="AC1919" s="202"/>
      <c r="AD1919" s="202"/>
      <c r="AE1919" s="202"/>
      <c r="AF1919" s="202"/>
      <c r="AG1919" s="202"/>
      <c r="AH1919" s="202"/>
      <c r="AI1919" s="202"/>
      <c r="AJ1919" s="202"/>
      <c r="AK1919" s="202"/>
      <c r="AL1919" s="202"/>
      <c r="AM1919" s="202"/>
      <c r="AN1919" s="202"/>
      <c r="AO1919" s="202"/>
      <c r="AP1919" s="202"/>
      <c r="AQ1919" s="202"/>
      <c r="AR1919" s="202"/>
      <c r="AS1919" s="202"/>
      <c r="AT1919" s="202"/>
      <c r="AU1919" s="202"/>
      <c r="AV1919" s="202"/>
      <c r="AW1919" s="202"/>
      <c r="AX1919" s="202"/>
      <c r="AY1919" s="202"/>
      <c r="AZ1919" s="202"/>
      <c r="BA1919" s="202"/>
      <c r="BB1919" s="202"/>
      <c r="BC1919" s="202"/>
    </row>
    <row r="1920" spans="18:55" ht="14.25" customHeight="1">
      <c r="R1920" s="202"/>
      <c r="S1920" s="202"/>
      <c r="T1920" s="202"/>
      <c r="U1920" s="202"/>
      <c r="V1920" s="202"/>
      <c r="W1920" s="202"/>
      <c r="X1920" s="202"/>
      <c r="Y1920" s="202"/>
      <c r="Z1920" s="202"/>
      <c r="AA1920" s="202"/>
      <c r="AB1920" s="202"/>
      <c r="AC1920" s="202"/>
      <c r="AD1920" s="202"/>
      <c r="AE1920" s="202"/>
      <c r="AF1920" s="202"/>
      <c r="AG1920" s="202"/>
      <c r="AH1920" s="202"/>
      <c r="AI1920" s="202"/>
      <c r="AJ1920" s="202"/>
      <c r="AK1920" s="202"/>
      <c r="AL1920" s="202"/>
      <c r="AM1920" s="202"/>
      <c r="AN1920" s="202"/>
      <c r="AO1920" s="202"/>
      <c r="AP1920" s="202"/>
      <c r="AQ1920" s="202"/>
      <c r="AR1920" s="202"/>
      <c r="AS1920" s="202"/>
      <c r="AT1920" s="202"/>
      <c r="AU1920" s="202"/>
      <c r="AV1920" s="202"/>
      <c r="AW1920" s="202"/>
      <c r="AX1920" s="202"/>
      <c r="AY1920" s="202"/>
      <c r="AZ1920" s="202"/>
      <c r="BA1920" s="202"/>
      <c r="BB1920" s="202"/>
      <c r="BC1920" s="202"/>
    </row>
    <row r="1921" spans="18:55" ht="14.25" customHeight="1">
      <c r="R1921" s="202"/>
      <c r="S1921" s="202"/>
      <c r="T1921" s="202"/>
      <c r="U1921" s="202"/>
      <c r="V1921" s="202"/>
      <c r="W1921" s="202"/>
      <c r="X1921" s="202"/>
      <c r="Y1921" s="202"/>
      <c r="Z1921" s="202"/>
      <c r="AA1921" s="202"/>
      <c r="AB1921" s="202"/>
      <c r="AC1921" s="202"/>
      <c r="AD1921" s="202"/>
      <c r="AE1921" s="202"/>
      <c r="AF1921" s="202"/>
      <c r="AG1921" s="202"/>
      <c r="AH1921" s="202"/>
      <c r="AI1921" s="202"/>
      <c r="AJ1921" s="202"/>
      <c r="AK1921" s="202"/>
      <c r="AL1921" s="202"/>
      <c r="AM1921" s="202"/>
      <c r="AN1921" s="202"/>
      <c r="AO1921" s="202"/>
      <c r="AP1921" s="202"/>
      <c r="AQ1921" s="202"/>
      <c r="AR1921" s="202"/>
      <c r="AS1921" s="202"/>
      <c r="AT1921" s="202"/>
      <c r="AU1921" s="202"/>
      <c r="AV1921" s="202"/>
      <c r="AW1921" s="202"/>
      <c r="AX1921" s="202"/>
      <c r="AY1921" s="202"/>
      <c r="AZ1921" s="202"/>
      <c r="BA1921" s="202"/>
      <c r="BB1921" s="202"/>
      <c r="BC1921" s="202"/>
    </row>
    <row r="1922" spans="18:55" ht="14.25" customHeight="1">
      <c r="R1922" s="202"/>
      <c r="S1922" s="202"/>
      <c r="T1922" s="202"/>
      <c r="U1922" s="202"/>
      <c r="V1922" s="202"/>
      <c r="W1922" s="202"/>
      <c r="X1922" s="202"/>
      <c r="Y1922" s="202"/>
      <c r="Z1922" s="202"/>
      <c r="AA1922" s="202"/>
      <c r="AB1922" s="202"/>
      <c r="AC1922" s="202"/>
      <c r="AD1922" s="202"/>
      <c r="AE1922" s="202"/>
      <c r="AF1922" s="202"/>
      <c r="AG1922" s="202"/>
      <c r="AH1922" s="202"/>
      <c r="AI1922" s="202"/>
      <c r="AJ1922" s="202"/>
      <c r="AK1922" s="202"/>
      <c r="AL1922" s="202"/>
      <c r="AM1922" s="202"/>
      <c r="AN1922" s="202"/>
      <c r="AO1922" s="202"/>
      <c r="AP1922" s="202"/>
      <c r="AQ1922" s="202"/>
      <c r="AR1922" s="202"/>
      <c r="AS1922" s="202"/>
      <c r="AT1922" s="202"/>
      <c r="AU1922" s="202"/>
      <c r="AV1922" s="202"/>
      <c r="AW1922" s="202"/>
      <c r="AX1922" s="202"/>
      <c r="AY1922" s="202"/>
      <c r="AZ1922" s="202"/>
      <c r="BA1922" s="202"/>
      <c r="BB1922" s="202"/>
      <c r="BC1922" s="202"/>
    </row>
    <row r="1923" spans="18:55" ht="14.25" customHeight="1">
      <c r="R1923" s="202"/>
      <c r="S1923" s="202"/>
      <c r="T1923" s="202"/>
      <c r="U1923" s="202"/>
      <c r="V1923" s="202"/>
      <c r="W1923" s="202"/>
      <c r="X1923" s="202"/>
      <c r="Y1923" s="202"/>
      <c r="Z1923" s="202"/>
      <c r="AA1923" s="202"/>
      <c r="AB1923" s="202"/>
      <c r="AC1923" s="202"/>
      <c r="AD1923" s="202"/>
      <c r="AE1923" s="202"/>
      <c r="AF1923" s="202"/>
      <c r="AG1923" s="202"/>
      <c r="AH1923" s="202"/>
      <c r="AI1923" s="202"/>
      <c r="AJ1923" s="202"/>
      <c r="AK1923" s="202"/>
      <c r="AL1923" s="202"/>
      <c r="AM1923" s="202"/>
      <c r="AN1923" s="202"/>
      <c r="AO1923" s="202"/>
      <c r="AP1923" s="202"/>
      <c r="AQ1923" s="202"/>
      <c r="AR1923" s="202"/>
      <c r="AS1923" s="202"/>
      <c r="AT1923" s="202"/>
      <c r="AU1923" s="202"/>
      <c r="AV1923" s="202"/>
      <c r="AW1923" s="202"/>
      <c r="AX1923" s="202"/>
      <c r="AY1923" s="202"/>
      <c r="AZ1923" s="202"/>
      <c r="BA1923" s="202"/>
      <c r="BB1923" s="202"/>
      <c r="BC1923" s="202"/>
    </row>
    <row r="1924" spans="18:55" ht="14.25" customHeight="1">
      <c r="R1924" s="202"/>
      <c r="S1924" s="202"/>
      <c r="T1924" s="202"/>
      <c r="U1924" s="202"/>
      <c r="V1924" s="202"/>
      <c r="W1924" s="202"/>
      <c r="X1924" s="202"/>
      <c r="Y1924" s="202"/>
      <c r="Z1924" s="202"/>
      <c r="AA1924" s="202"/>
      <c r="AB1924" s="202"/>
      <c r="AC1924" s="202"/>
      <c r="AD1924" s="202"/>
      <c r="AE1924" s="202"/>
      <c r="AF1924" s="202"/>
      <c r="AG1924" s="202"/>
      <c r="AH1924" s="202"/>
      <c r="AI1924" s="202"/>
      <c r="AJ1924" s="202"/>
      <c r="AK1924" s="202"/>
      <c r="AL1924" s="202"/>
      <c r="AM1924" s="202"/>
      <c r="AN1924" s="202"/>
      <c r="AO1924" s="202"/>
      <c r="AP1924" s="202"/>
      <c r="AQ1924" s="202"/>
      <c r="AR1924" s="202"/>
      <c r="AS1924" s="202"/>
      <c r="AT1924" s="202"/>
      <c r="AU1924" s="202"/>
      <c r="AV1924" s="202"/>
      <c r="AW1924" s="202"/>
      <c r="AX1924" s="202"/>
      <c r="AY1924" s="202"/>
      <c r="AZ1924" s="202"/>
      <c r="BA1924" s="202"/>
      <c r="BB1924" s="202"/>
      <c r="BC1924" s="202"/>
    </row>
    <row r="1925" spans="18:55" ht="14.25" customHeight="1">
      <c r="R1925" s="202"/>
      <c r="S1925" s="202"/>
      <c r="T1925" s="202"/>
      <c r="U1925" s="202"/>
      <c r="V1925" s="202"/>
      <c r="W1925" s="202"/>
      <c r="X1925" s="202"/>
      <c r="Y1925" s="202"/>
      <c r="Z1925" s="202"/>
      <c r="AA1925" s="202"/>
      <c r="AB1925" s="202"/>
      <c r="AC1925" s="202"/>
      <c r="AD1925" s="202"/>
      <c r="AE1925" s="202"/>
      <c r="AF1925" s="202"/>
      <c r="AG1925" s="202"/>
      <c r="AH1925" s="202"/>
      <c r="AI1925" s="202"/>
      <c r="AJ1925" s="202"/>
      <c r="AK1925" s="202"/>
      <c r="AL1925" s="202"/>
      <c r="AM1925" s="202"/>
      <c r="AN1925" s="202"/>
      <c r="AO1925" s="202"/>
      <c r="AP1925" s="202"/>
      <c r="AQ1925" s="202"/>
      <c r="AR1925" s="202"/>
      <c r="AS1925" s="202"/>
      <c r="AT1925" s="202"/>
      <c r="AU1925" s="202"/>
      <c r="AV1925" s="202"/>
      <c r="AW1925" s="202"/>
      <c r="AX1925" s="202"/>
      <c r="AY1925" s="202"/>
      <c r="AZ1925" s="202"/>
      <c r="BA1925" s="202"/>
      <c r="BB1925" s="202"/>
      <c r="BC1925" s="202"/>
    </row>
    <row r="1926" spans="18:55" ht="14.25" customHeight="1">
      <c r="R1926" s="202"/>
      <c r="S1926" s="202"/>
      <c r="T1926" s="202"/>
      <c r="U1926" s="202"/>
      <c r="V1926" s="202"/>
      <c r="W1926" s="202"/>
      <c r="X1926" s="202"/>
      <c r="Y1926" s="202"/>
      <c r="Z1926" s="202"/>
      <c r="AA1926" s="202"/>
      <c r="AB1926" s="202"/>
      <c r="AC1926" s="202"/>
      <c r="AD1926" s="202"/>
      <c r="AE1926" s="202"/>
      <c r="AF1926" s="202"/>
      <c r="AG1926" s="202"/>
      <c r="AH1926" s="202"/>
      <c r="AI1926" s="202"/>
      <c r="AJ1926" s="202"/>
      <c r="AK1926" s="202"/>
      <c r="AL1926" s="202"/>
      <c r="AM1926" s="202"/>
      <c r="AN1926" s="202"/>
      <c r="AO1926" s="202"/>
      <c r="AP1926" s="202"/>
      <c r="AQ1926" s="202"/>
      <c r="AR1926" s="202"/>
      <c r="AS1926" s="202"/>
      <c r="AT1926" s="202"/>
      <c r="AU1926" s="202"/>
      <c r="AV1926" s="202"/>
      <c r="AW1926" s="202"/>
      <c r="AX1926" s="202"/>
      <c r="AY1926" s="202"/>
      <c r="AZ1926" s="202"/>
      <c r="BA1926" s="202"/>
      <c r="BB1926" s="202"/>
      <c r="BC1926" s="202"/>
    </row>
    <row r="1927" spans="18:55" ht="14.25" customHeight="1">
      <c r="R1927" s="202"/>
      <c r="S1927" s="202"/>
      <c r="T1927" s="202"/>
      <c r="U1927" s="202"/>
      <c r="V1927" s="202"/>
      <c r="W1927" s="202"/>
      <c r="X1927" s="202"/>
      <c r="Y1927" s="202"/>
      <c r="Z1927" s="202"/>
      <c r="AA1927" s="202"/>
      <c r="AB1927" s="202"/>
      <c r="AC1927" s="202"/>
      <c r="AD1927" s="202"/>
      <c r="AE1927" s="202"/>
      <c r="AF1927" s="202"/>
      <c r="AG1927" s="202"/>
      <c r="AH1927" s="202"/>
      <c r="AI1927" s="202"/>
      <c r="AJ1927" s="202"/>
      <c r="AK1927" s="202"/>
      <c r="AL1927" s="202"/>
      <c r="AM1927" s="202"/>
      <c r="AN1927" s="202"/>
      <c r="AO1927" s="202"/>
      <c r="AP1927" s="202"/>
      <c r="AQ1927" s="202"/>
      <c r="AR1927" s="202"/>
      <c r="AS1927" s="202"/>
      <c r="AT1927" s="202"/>
      <c r="AU1927" s="202"/>
      <c r="AV1927" s="202"/>
      <c r="AW1927" s="202"/>
      <c r="AX1927" s="202"/>
      <c r="AY1927" s="202"/>
      <c r="AZ1927" s="202"/>
      <c r="BA1927" s="202"/>
      <c r="BB1927" s="202"/>
      <c r="BC1927" s="202"/>
    </row>
    <row r="1928" spans="18:55" ht="14.25" customHeight="1">
      <c r="R1928" s="202"/>
      <c r="S1928" s="202"/>
      <c r="T1928" s="202"/>
      <c r="U1928" s="202"/>
      <c r="V1928" s="202"/>
      <c r="W1928" s="202"/>
      <c r="X1928" s="202"/>
      <c r="Y1928" s="202"/>
      <c r="Z1928" s="202"/>
      <c r="AA1928" s="202"/>
      <c r="AB1928" s="202"/>
      <c r="AC1928" s="202"/>
      <c r="AD1928" s="202"/>
      <c r="AE1928" s="202"/>
      <c r="AF1928" s="202"/>
      <c r="AG1928" s="202"/>
      <c r="AH1928" s="202"/>
      <c r="AI1928" s="202"/>
      <c r="AJ1928" s="202"/>
      <c r="AK1928" s="202"/>
      <c r="AL1928" s="202"/>
      <c r="AM1928" s="202"/>
      <c r="AN1928" s="202"/>
      <c r="AO1928" s="202"/>
      <c r="AP1928" s="202"/>
      <c r="AQ1928" s="202"/>
      <c r="AR1928" s="202"/>
      <c r="AS1928" s="202"/>
      <c r="AT1928" s="202"/>
      <c r="AU1928" s="202"/>
      <c r="AV1928" s="202"/>
      <c r="AW1928" s="202"/>
      <c r="AX1928" s="202"/>
      <c r="AY1928" s="202"/>
      <c r="AZ1928" s="202"/>
      <c r="BA1928" s="202"/>
      <c r="BB1928" s="202"/>
      <c r="BC1928" s="202"/>
    </row>
    <row r="1929" spans="18:55" ht="14.25" customHeight="1">
      <c r="R1929" s="202"/>
      <c r="S1929" s="202"/>
      <c r="T1929" s="202"/>
      <c r="U1929" s="202"/>
      <c r="V1929" s="202"/>
      <c r="W1929" s="202"/>
      <c r="X1929" s="202"/>
      <c r="Y1929" s="202"/>
      <c r="Z1929" s="202"/>
      <c r="AA1929" s="202"/>
      <c r="AB1929" s="202"/>
      <c r="AC1929" s="202"/>
      <c r="AD1929" s="202"/>
      <c r="AE1929" s="202"/>
      <c r="AF1929" s="202"/>
      <c r="AG1929" s="202"/>
      <c r="AH1929" s="202"/>
      <c r="AI1929" s="202"/>
      <c r="AJ1929" s="202"/>
      <c r="AK1929" s="202"/>
      <c r="AL1929" s="202"/>
      <c r="AM1929" s="202"/>
      <c r="AN1929" s="202"/>
      <c r="AO1929" s="202"/>
      <c r="AP1929" s="202"/>
      <c r="AQ1929" s="202"/>
      <c r="AR1929" s="202"/>
      <c r="AS1929" s="202"/>
      <c r="AT1929" s="202"/>
      <c r="AU1929" s="202"/>
      <c r="AV1929" s="202"/>
      <c r="AW1929" s="202"/>
      <c r="AX1929" s="202"/>
      <c r="AY1929" s="202"/>
      <c r="AZ1929" s="202"/>
      <c r="BA1929" s="202"/>
      <c r="BB1929" s="202"/>
      <c r="BC1929" s="202"/>
    </row>
    <row r="1930" spans="18:55" ht="14.25" customHeight="1">
      <c r="R1930" s="202"/>
      <c r="S1930" s="202"/>
      <c r="T1930" s="202"/>
      <c r="U1930" s="202"/>
      <c r="V1930" s="202"/>
      <c r="W1930" s="202"/>
      <c r="X1930" s="202"/>
      <c r="Y1930" s="202"/>
      <c r="Z1930" s="202"/>
      <c r="AA1930" s="202"/>
      <c r="AB1930" s="202"/>
      <c r="AC1930" s="202"/>
      <c r="AD1930" s="202"/>
      <c r="AE1930" s="202"/>
      <c r="AF1930" s="202"/>
      <c r="AG1930" s="202"/>
      <c r="AH1930" s="202"/>
      <c r="AI1930" s="202"/>
      <c r="AJ1930" s="202"/>
      <c r="AK1930" s="202"/>
      <c r="AL1930" s="202"/>
      <c r="AM1930" s="202"/>
      <c r="AN1930" s="202"/>
      <c r="AO1930" s="202"/>
      <c r="AP1930" s="202"/>
      <c r="AQ1930" s="202"/>
      <c r="AR1930" s="202"/>
      <c r="AS1930" s="202"/>
      <c r="AT1930" s="202"/>
      <c r="AU1930" s="202"/>
      <c r="AV1930" s="202"/>
      <c r="AW1930" s="202"/>
      <c r="AX1930" s="202"/>
      <c r="AY1930" s="202"/>
      <c r="AZ1930" s="202"/>
      <c r="BA1930" s="202"/>
      <c r="BB1930" s="202"/>
      <c r="BC1930" s="202"/>
    </row>
    <row r="1931" spans="18:55" ht="14.25" customHeight="1">
      <c r="R1931" s="202"/>
      <c r="S1931" s="202"/>
      <c r="T1931" s="202"/>
      <c r="U1931" s="202"/>
      <c r="V1931" s="202"/>
      <c r="W1931" s="202"/>
      <c r="X1931" s="202"/>
      <c r="Y1931" s="202"/>
      <c r="Z1931" s="202"/>
      <c r="AA1931" s="202"/>
      <c r="AB1931" s="202"/>
      <c r="AC1931" s="202"/>
      <c r="AD1931" s="202"/>
      <c r="AE1931" s="202"/>
      <c r="AF1931" s="202"/>
      <c r="AG1931" s="202"/>
      <c r="AH1931" s="202"/>
      <c r="AI1931" s="202"/>
      <c r="AJ1931" s="202"/>
      <c r="AK1931" s="202"/>
      <c r="AL1931" s="202"/>
      <c r="AM1931" s="202"/>
      <c r="AN1931" s="202"/>
      <c r="AO1931" s="202"/>
      <c r="AP1931" s="202"/>
      <c r="AQ1931" s="202"/>
      <c r="AR1931" s="202"/>
      <c r="AS1931" s="202"/>
      <c r="AT1931" s="202"/>
      <c r="AU1931" s="202"/>
      <c r="AV1931" s="202"/>
      <c r="AW1931" s="202"/>
      <c r="AX1931" s="202"/>
      <c r="AY1931" s="202"/>
      <c r="AZ1931" s="202"/>
      <c r="BA1931" s="202"/>
      <c r="BB1931" s="202"/>
      <c r="BC1931" s="202"/>
    </row>
    <row r="1932" spans="18:55" ht="14.25" customHeight="1">
      <c r="R1932" s="202"/>
      <c r="S1932" s="202"/>
      <c r="T1932" s="202"/>
      <c r="U1932" s="202"/>
      <c r="V1932" s="202"/>
      <c r="W1932" s="202"/>
      <c r="X1932" s="202"/>
      <c r="Y1932" s="202"/>
      <c r="Z1932" s="202"/>
      <c r="AA1932" s="202"/>
      <c r="AB1932" s="202"/>
      <c r="AC1932" s="202"/>
      <c r="AD1932" s="202"/>
      <c r="AE1932" s="202"/>
      <c r="AF1932" s="202"/>
      <c r="AG1932" s="202"/>
      <c r="AH1932" s="202"/>
      <c r="AI1932" s="202"/>
      <c r="AJ1932" s="202"/>
      <c r="AK1932" s="202"/>
      <c r="AL1932" s="202"/>
      <c r="AM1932" s="202"/>
      <c r="AN1932" s="202"/>
      <c r="AO1932" s="202"/>
      <c r="AP1932" s="202"/>
      <c r="AQ1932" s="202"/>
      <c r="AR1932" s="202"/>
      <c r="AS1932" s="202"/>
      <c r="AT1932" s="202"/>
      <c r="AU1932" s="202"/>
      <c r="AV1932" s="202"/>
      <c r="AW1932" s="202"/>
      <c r="AX1932" s="202"/>
      <c r="AY1932" s="202"/>
      <c r="AZ1932" s="202"/>
      <c r="BA1932" s="202"/>
      <c r="BB1932" s="202"/>
      <c r="BC1932" s="202"/>
    </row>
    <row r="1933" spans="18:55" ht="14.25" customHeight="1">
      <c r="R1933" s="202"/>
      <c r="S1933" s="202"/>
      <c r="T1933" s="202"/>
      <c r="U1933" s="202"/>
      <c r="V1933" s="202"/>
      <c r="W1933" s="202"/>
      <c r="X1933" s="202"/>
      <c r="Y1933" s="202"/>
      <c r="Z1933" s="202"/>
      <c r="AA1933" s="202"/>
      <c r="AB1933" s="202"/>
      <c r="AC1933" s="202"/>
      <c r="AD1933" s="202"/>
      <c r="AE1933" s="202"/>
      <c r="AF1933" s="202"/>
      <c r="AG1933" s="202"/>
      <c r="AH1933" s="202"/>
      <c r="AI1933" s="202"/>
      <c r="AJ1933" s="202"/>
      <c r="AK1933" s="202"/>
      <c r="AL1933" s="202"/>
      <c r="AM1933" s="202"/>
      <c r="AN1933" s="202"/>
      <c r="AO1933" s="202"/>
      <c r="AP1933" s="202"/>
      <c r="AQ1933" s="202"/>
      <c r="AR1933" s="202"/>
      <c r="AS1933" s="202"/>
      <c r="AT1933" s="202"/>
      <c r="AU1933" s="202"/>
      <c r="AV1933" s="202"/>
      <c r="AW1933" s="202"/>
      <c r="AX1933" s="202"/>
      <c r="AY1933" s="202"/>
      <c r="AZ1933" s="202"/>
      <c r="BA1933" s="202"/>
      <c r="BB1933" s="202"/>
      <c r="BC1933" s="202"/>
    </row>
    <row r="1934" spans="18:55" ht="14.25" customHeight="1">
      <c r="R1934" s="202"/>
      <c r="S1934" s="202"/>
      <c r="T1934" s="202"/>
      <c r="U1934" s="202"/>
      <c r="V1934" s="202"/>
      <c r="W1934" s="202"/>
      <c r="X1934" s="202"/>
      <c r="Y1934" s="202"/>
      <c r="Z1934" s="202"/>
      <c r="AA1934" s="202"/>
      <c r="AB1934" s="202"/>
      <c r="AC1934" s="202"/>
      <c r="AD1934" s="202"/>
      <c r="AE1934" s="202"/>
      <c r="AF1934" s="202"/>
      <c r="AG1934" s="202"/>
      <c r="AH1934" s="202"/>
      <c r="AI1934" s="202"/>
      <c r="AJ1934" s="202"/>
      <c r="AK1934" s="202"/>
      <c r="AL1934" s="202"/>
      <c r="AM1934" s="202"/>
      <c r="AN1934" s="202"/>
      <c r="AO1934" s="202"/>
      <c r="AP1934" s="202"/>
      <c r="AQ1934" s="202"/>
      <c r="AR1934" s="202"/>
      <c r="AS1934" s="202"/>
      <c r="AT1934" s="202"/>
      <c r="AU1934" s="202"/>
      <c r="AV1934" s="202"/>
      <c r="AW1934" s="202"/>
      <c r="AX1934" s="202"/>
      <c r="AY1934" s="202"/>
      <c r="AZ1934" s="202"/>
      <c r="BA1934" s="202"/>
      <c r="BB1934" s="202"/>
      <c r="BC1934" s="202"/>
    </row>
    <row r="1935" spans="18:55" ht="14.25" customHeight="1">
      <c r="R1935" s="202"/>
      <c r="S1935" s="202"/>
      <c r="T1935" s="202"/>
      <c r="U1935" s="202"/>
      <c r="V1935" s="202"/>
      <c r="W1935" s="202"/>
      <c r="X1935" s="202"/>
      <c r="Y1935" s="202"/>
      <c r="Z1935" s="202"/>
      <c r="AA1935" s="202"/>
      <c r="AB1935" s="202"/>
      <c r="AC1935" s="202"/>
      <c r="AD1935" s="202"/>
      <c r="AE1935" s="202"/>
      <c r="AF1935" s="202"/>
      <c r="AG1935" s="202"/>
      <c r="AH1935" s="202"/>
      <c r="AI1935" s="202"/>
      <c r="AJ1935" s="202"/>
      <c r="AK1935" s="202"/>
      <c r="AL1935" s="202"/>
      <c r="AM1935" s="202"/>
      <c r="AN1935" s="202"/>
      <c r="AO1935" s="202"/>
      <c r="AP1935" s="202"/>
      <c r="AQ1935" s="202"/>
      <c r="AR1935" s="202"/>
      <c r="AS1935" s="202"/>
      <c r="AT1935" s="202"/>
      <c r="AU1935" s="202"/>
      <c r="AV1935" s="202"/>
      <c r="AW1935" s="202"/>
      <c r="AX1935" s="202"/>
      <c r="AY1935" s="202"/>
      <c r="AZ1935" s="202"/>
      <c r="BA1935" s="202"/>
      <c r="BB1935" s="202"/>
      <c r="BC1935" s="202"/>
    </row>
    <row r="1936" spans="18:55" ht="14.25" customHeight="1">
      <c r="R1936" s="202"/>
      <c r="S1936" s="202"/>
      <c r="T1936" s="202"/>
      <c r="U1936" s="202"/>
      <c r="V1936" s="202"/>
      <c r="W1936" s="202"/>
      <c r="X1936" s="202"/>
      <c r="Y1936" s="202"/>
      <c r="Z1936" s="202"/>
      <c r="AA1936" s="202"/>
      <c r="AB1936" s="202"/>
      <c r="AC1936" s="202"/>
      <c r="AD1936" s="202"/>
      <c r="AE1936" s="202"/>
      <c r="AF1936" s="202"/>
      <c r="AG1936" s="202"/>
      <c r="AH1936" s="202"/>
      <c r="AI1936" s="202"/>
      <c r="AJ1936" s="202"/>
      <c r="AK1936" s="202"/>
      <c r="AL1936" s="202"/>
      <c r="AM1936" s="202"/>
      <c r="AN1936" s="202"/>
      <c r="AO1936" s="202"/>
      <c r="AP1936" s="202"/>
      <c r="AQ1936" s="202"/>
      <c r="AR1936" s="202"/>
      <c r="AS1936" s="202"/>
      <c r="AT1936" s="202"/>
      <c r="AU1936" s="202"/>
      <c r="AV1936" s="202"/>
      <c r="AW1936" s="202"/>
      <c r="AX1936" s="202"/>
      <c r="AY1936" s="202"/>
      <c r="AZ1936" s="202"/>
      <c r="BA1936" s="202"/>
      <c r="BB1936" s="202"/>
      <c r="BC1936" s="202"/>
    </row>
    <row r="1937" spans="18:55" ht="14.25" customHeight="1">
      <c r="R1937" s="202"/>
      <c r="S1937" s="202"/>
      <c r="T1937" s="202"/>
      <c r="U1937" s="202"/>
      <c r="V1937" s="202"/>
      <c r="W1937" s="202"/>
      <c r="X1937" s="202"/>
      <c r="Y1937" s="202"/>
      <c r="Z1937" s="202"/>
      <c r="AA1937" s="202"/>
      <c r="AB1937" s="202"/>
      <c r="AC1937" s="202"/>
      <c r="AD1937" s="202"/>
      <c r="AE1937" s="202"/>
      <c r="AF1937" s="202"/>
      <c r="AG1937" s="202"/>
      <c r="AH1937" s="202"/>
      <c r="AI1937" s="202"/>
      <c r="AJ1937" s="202"/>
      <c r="AK1937" s="202"/>
      <c r="AL1937" s="202"/>
      <c r="AM1937" s="202"/>
      <c r="AN1937" s="202"/>
      <c r="AO1937" s="202"/>
      <c r="AP1937" s="202"/>
      <c r="AQ1937" s="202"/>
      <c r="AR1937" s="202"/>
      <c r="AS1937" s="202"/>
      <c r="AT1937" s="202"/>
      <c r="AU1937" s="202"/>
      <c r="AV1937" s="202"/>
      <c r="AW1937" s="202"/>
      <c r="AX1937" s="202"/>
      <c r="AY1937" s="202"/>
      <c r="AZ1937" s="202"/>
      <c r="BA1937" s="202"/>
      <c r="BB1937" s="202"/>
      <c r="BC1937" s="202"/>
    </row>
    <row r="1938" spans="18:55" ht="14.25" customHeight="1">
      <c r="R1938" s="202"/>
      <c r="S1938" s="202"/>
      <c r="T1938" s="202"/>
      <c r="U1938" s="202"/>
      <c r="V1938" s="202"/>
      <c r="W1938" s="202"/>
      <c r="X1938" s="202"/>
      <c r="Y1938" s="202"/>
      <c r="Z1938" s="202"/>
      <c r="AA1938" s="202"/>
      <c r="AB1938" s="202"/>
      <c r="AC1938" s="202"/>
      <c r="AD1938" s="202"/>
      <c r="AE1938" s="202"/>
      <c r="AF1938" s="202"/>
      <c r="AG1938" s="202"/>
      <c r="AH1938" s="202"/>
      <c r="AI1938" s="202"/>
      <c r="AJ1938" s="202"/>
      <c r="AK1938" s="202"/>
      <c r="AL1938" s="202"/>
      <c r="AM1938" s="202"/>
      <c r="AN1938" s="202"/>
      <c r="AO1938" s="202"/>
      <c r="AP1938" s="202"/>
      <c r="AQ1938" s="202"/>
      <c r="AR1938" s="202"/>
      <c r="AS1938" s="202"/>
      <c r="AT1938" s="202"/>
      <c r="AU1938" s="202"/>
      <c r="AV1938" s="202"/>
      <c r="AW1938" s="202"/>
      <c r="AX1938" s="202"/>
      <c r="AY1938" s="202"/>
      <c r="AZ1938" s="202"/>
      <c r="BA1938" s="202"/>
      <c r="BB1938" s="202"/>
      <c r="BC1938" s="202"/>
    </row>
    <row r="1939" spans="18:55" ht="14.25" customHeight="1">
      <c r="R1939" s="202"/>
      <c r="S1939" s="202"/>
      <c r="T1939" s="202"/>
      <c r="U1939" s="202"/>
      <c r="V1939" s="202"/>
      <c r="W1939" s="202"/>
      <c r="X1939" s="202"/>
      <c r="Y1939" s="202"/>
      <c r="Z1939" s="202"/>
      <c r="AA1939" s="202"/>
      <c r="AB1939" s="202"/>
      <c r="AC1939" s="202"/>
      <c r="AD1939" s="202"/>
      <c r="AE1939" s="202"/>
      <c r="AF1939" s="202"/>
      <c r="AG1939" s="202"/>
      <c r="AH1939" s="202"/>
      <c r="AI1939" s="202"/>
      <c r="AJ1939" s="202"/>
      <c r="AK1939" s="202"/>
      <c r="AL1939" s="202"/>
      <c r="AM1939" s="202"/>
      <c r="AN1939" s="202"/>
      <c r="AO1939" s="202"/>
      <c r="AP1939" s="202"/>
      <c r="AQ1939" s="202"/>
      <c r="AR1939" s="202"/>
      <c r="AS1939" s="202"/>
      <c r="AT1939" s="202"/>
      <c r="AU1939" s="202"/>
      <c r="AV1939" s="202"/>
      <c r="AW1939" s="202"/>
      <c r="AX1939" s="202"/>
      <c r="AY1939" s="202"/>
      <c r="AZ1939" s="202"/>
      <c r="BA1939" s="202"/>
      <c r="BB1939" s="202"/>
      <c r="BC1939" s="202"/>
    </row>
    <row r="1940" spans="18:55" ht="14.25" customHeight="1">
      <c r="R1940" s="202"/>
      <c r="S1940" s="202"/>
      <c r="T1940" s="202"/>
      <c r="U1940" s="202"/>
      <c r="V1940" s="202"/>
      <c r="W1940" s="202"/>
      <c r="X1940" s="202"/>
      <c r="Y1940" s="202"/>
      <c r="Z1940" s="202"/>
      <c r="AA1940" s="202"/>
      <c r="AB1940" s="202"/>
      <c r="AC1940" s="202"/>
      <c r="AD1940" s="202"/>
      <c r="AE1940" s="202"/>
      <c r="AF1940" s="202"/>
      <c r="AG1940" s="202"/>
      <c r="AH1940" s="202"/>
      <c r="AI1940" s="202"/>
      <c r="AJ1940" s="202"/>
      <c r="AK1940" s="202"/>
      <c r="AL1940" s="202"/>
      <c r="AM1940" s="202"/>
      <c r="AN1940" s="202"/>
      <c r="AO1940" s="202"/>
      <c r="AP1940" s="202"/>
      <c r="AQ1940" s="202"/>
      <c r="AR1940" s="202"/>
      <c r="AS1940" s="202"/>
      <c r="AT1940" s="202"/>
      <c r="AU1940" s="202"/>
      <c r="AV1940" s="202"/>
      <c r="AW1940" s="202"/>
      <c r="AX1940" s="202"/>
      <c r="AY1940" s="202"/>
      <c r="AZ1940" s="202"/>
      <c r="BA1940" s="202"/>
      <c r="BB1940" s="202"/>
      <c r="BC1940" s="202"/>
    </row>
    <row r="1941" spans="18:55" ht="14.25" customHeight="1">
      <c r="R1941" s="202"/>
      <c r="S1941" s="202"/>
      <c r="T1941" s="202"/>
      <c r="U1941" s="202"/>
      <c r="V1941" s="202"/>
      <c r="W1941" s="202"/>
      <c r="X1941" s="202"/>
      <c r="Y1941" s="202"/>
      <c r="Z1941" s="202"/>
      <c r="AA1941" s="202"/>
      <c r="AB1941" s="202"/>
      <c r="AC1941" s="202"/>
      <c r="AD1941" s="202"/>
      <c r="AE1941" s="202"/>
      <c r="AF1941" s="202"/>
      <c r="AG1941" s="202"/>
      <c r="AH1941" s="202"/>
      <c r="AI1941" s="202"/>
      <c r="AJ1941" s="202"/>
      <c r="AK1941" s="202"/>
      <c r="AL1941" s="202"/>
      <c r="AM1941" s="202"/>
      <c r="AN1941" s="202"/>
      <c r="AO1941" s="202"/>
      <c r="AP1941" s="202"/>
      <c r="AQ1941" s="202"/>
      <c r="AR1941" s="202"/>
      <c r="AS1941" s="202"/>
      <c r="AT1941" s="202"/>
      <c r="AU1941" s="202"/>
      <c r="AV1941" s="202"/>
      <c r="AW1941" s="202"/>
      <c r="AX1941" s="202"/>
      <c r="AY1941" s="202"/>
      <c r="AZ1941" s="202"/>
      <c r="BA1941" s="202"/>
      <c r="BB1941" s="202"/>
      <c r="BC1941" s="202"/>
    </row>
    <row r="1942" spans="18:55" ht="14.25" customHeight="1">
      <c r="R1942" s="202"/>
      <c r="S1942" s="202"/>
      <c r="T1942" s="202"/>
      <c r="U1942" s="202"/>
      <c r="V1942" s="202"/>
      <c r="W1942" s="202"/>
      <c r="X1942" s="202"/>
      <c r="Y1942" s="202"/>
      <c r="Z1942" s="202"/>
      <c r="AA1942" s="202"/>
      <c r="AB1942" s="202"/>
      <c r="AC1942" s="202"/>
      <c r="AD1942" s="202"/>
      <c r="AE1942" s="202"/>
      <c r="AF1942" s="202"/>
      <c r="AG1942" s="202"/>
      <c r="AH1942" s="202"/>
      <c r="AI1942" s="202"/>
      <c r="AJ1942" s="202"/>
      <c r="AK1942" s="202"/>
      <c r="AL1942" s="202"/>
      <c r="AM1942" s="202"/>
      <c r="AN1942" s="202"/>
      <c r="AO1942" s="202"/>
      <c r="AP1942" s="202"/>
      <c r="AQ1942" s="202"/>
      <c r="AR1942" s="202"/>
      <c r="AS1942" s="202"/>
      <c r="AT1942" s="202"/>
      <c r="AU1942" s="202"/>
      <c r="AV1942" s="202"/>
      <c r="AW1942" s="202"/>
      <c r="AX1942" s="202"/>
      <c r="AY1942" s="202"/>
      <c r="AZ1942" s="202"/>
      <c r="BA1942" s="202"/>
      <c r="BB1942" s="202"/>
      <c r="BC1942" s="202"/>
    </row>
    <row r="1943" spans="18:55" ht="14.25" customHeight="1">
      <c r="R1943" s="202"/>
      <c r="S1943" s="202"/>
      <c r="T1943" s="202"/>
      <c r="U1943" s="202"/>
      <c r="V1943" s="202"/>
      <c r="W1943" s="202"/>
      <c r="X1943" s="202"/>
      <c r="Y1943" s="202"/>
      <c r="Z1943" s="202"/>
      <c r="AA1943" s="202"/>
      <c r="AB1943" s="202"/>
      <c r="AC1943" s="202"/>
      <c r="AD1943" s="202"/>
      <c r="AE1943" s="202"/>
      <c r="AF1943" s="202"/>
      <c r="AG1943" s="202"/>
      <c r="AH1943" s="202"/>
      <c r="AI1943" s="202"/>
      <c r="AJ1943" s="202"/>
      <c r="AK1943" s="202"/>
      <c r="AL1943" s="202"/>
      <c r="AM1943" s="202"/>
      <c r="AN1943" s="202"/>
      <c r="AO1943" s="202"/>
      <c r="AP1943" s="202"/>
      <c r="AQ1943" s="202"/>
      <c r="AR1943" s="202"/>
      <c r="AS1943" s="202"/>
      <c r="AT1943" s="202"/>
      <c r="AU1943" s="202"/>
      <c r="AV1943" s="202"/>
      <c r="AW1943" s="202"/>
      <c r="AX1943" s="202"/>
      <c r="AY1943" s="202"/>
      <c r="AZ1943" s="202"/>
      <c r="BA1943" s="202"/>
      <c r="BB1943" s="202"/>
      <c r="BC1943" s="202"/>
    </row>
    <row r="1944" spans="18:55" ht="14.25" customHeight="1">
      <c r="R1944" s="202"/>
      <c r="S1944" s="202"/>
      <c r="T1944" s="202"/>
      <c r="U1944" s="202"/>
      <c r="V1944" s="202"/>
      <c r="W1944" s="202"/>
      <c r="X1944" s="202"/>
      <c r="Y1944" s="202"/>
      <c r="Z1944" s="202"/>
      <c r="AA1944" s="202"/>
      <c r="AB1944" s="202"/>
      <c r="AC1944" s="202"/>
      <c r="AD1944" s="202"/>
      <c r="AE1944" s="202"/>
      <c r="AF1944" s="202"/>
      <c r="AG1944" s="202"/>
      <c r="AH1944" s="202"/>
      <c r="AI1944" s="202"/>
      <c r="AJ1944" s="202"/>
      <c r="AK1944" s="202"/>
      <c r="AL1944" s="202"/>
      <c r="AM1944" s="202"/>
      <c r="AN1944" s="202"/>
      <c r="AO1944" s="202"/>
      <c r="AP1944" s="202"/>
      <c r="AQ1944" s="202"/>
      <c r="AR1944" s="202"/>
      <c r="AS1944" s="202"/>
      <c r="AT1944" s="202"/>
      <c r="AU1944" s="202"/>
      <c r="AV1944" s="202"/>
      <c r="AW1944" s="202"/>
      <c r="AX1944" s="202"/>
      <c r="AY1944" s="202"/>
      <c r="AZ1944" s="202"/>
      <c r="BA1944" s="202"/>
      <c r="BB1944" s="202"/>
      <c r="BC1944" s="202"/>
    </row>
    <row r="1945" spans="18:55" ht="14.25" customHeight="1">
      <c r="R1945" s="202"/>
      <c r="S1945" s="202"/>
      <c r="T1945" s="202"/>
      <c r="U1945" s="202"/>
      <c r="V1945" s="202"/>
      <c r="W1945" s="202"/>
      <c r="X1945" s="202"/>
      <c r="Y1945" s="202"/>
      <c r="Z1945" s="202"/>
      <c r="AA1945" s="202"/>
      <c r="AB1945" s="202"/>
      <c r="AC1945" s="202"/>
      <c r="AD1945" s="202"/>
      <c r="AE1945" s="202"/>
      <c r="AF1945" s="202"/>
      <c r="AG1945" s="202"/>
      <c r="AH1945" s="202"/>
      <c r="AI1945" s="202"/>
      <c r="AJ1945" s="202"/>
      <c r="AK1945" s="202"/>
      <c r="AL1945" s="202"/>
      <c r="AM1945" s="202"/>
      <c r="AN1945" s="202"/>
      <c r="AO1945" s="202"/>
      <c r="AP1945" s="202"/>
      <c r="AQ1945" s="202"/>
      <c r="AR1945" s="202"/>
      <c r="AS1945" s="202"/>
      <c r="AT1945" s="202"/>
      <c r="AU1945" s="202"/>
      <c r="AV1945" s="202"/>
      <c r="AW1945" s="202"/>
      <c r="AX1945" s="202"/>
      <c r="AY1945" s="202"/>
      <c r="AZ1945" s="202"/>
      <c r="BA1945" s="202"/>
      <c r="BB1945" s="202"/>
      <c r="BC1945" s="202"/>
    </row>
    <row r="1946" spans="18:55" ht="14.25" customHeight="1">
      <c r="R1946" s="202"/>
      <c r="S1946" s="202"/>
      <c r="T1946" s="202"/>
      <c r="U1946" s="202"/>
      <c r="V1946" s="202"/>
      <c r="W1946" s="202"/>
      <c r="X1946" s="202"/>
      <c r="Y1946" s="202"/>
      <c r="Z1946" s="202"/>
      <c r="AA1946" s="202"/>
      <c r="AB1946" s="202"/>
      <c r="AC1946" s="202"/>
      <c r="AD1946" s="202"/>
      <c r="AE1946" s="202"/>
      <c r="AF1946" s="202"/>
      <c r="AG1946" s="202"/>
      <c r="AH1946" s="202"/>
      <c r="AI1946" s="202"/>
      <c r="AJ1946" s="202"/>
      <c r="AK1946" s="202"/>
      <c r="AL1946" s="202"/>
      <c r="AM1946" s="202"/>
      <c r="AN1946" s="202"/>
      <c r="AO1946" s="202"/>
      <c r="AP1946" s="202"/>
      <c r="AQ1946" s="202"/>
      <c r="AR1946" s="202"/>
      <c r="AS1946" s="202"/>
      <c r="AT1946" s="202"/>
      <c r="AU1946" s="202"/>
      <c r="AV1946" s="202"/>
      <c r="AW1946" s="202"/>
      <c r="AX1946" s="202"/>
      <c r="AY1946" s="202"/>
      <c r="AZ1946" s="202"/>
      <c r="BA1946" s="202"/>
      <c r="BB1946" s="202"/>
      <c r="BC1946" s="202"/>
    </row>
    <row r="1947" spans="18:55" ht="14.25" customHeight="1">
      <c r="R1947" s="202"/>
      <c r="S1947" s="202"/>
      <c r="T1947" s="202"/>
      <c r="U1947" s="202"/>
      <c r="V1947" s="202"/>
      <c r="W1947" s="202"/>
      <c r="X1947" s="202"/>
      <c r="Y1947" s="202"/>
      <c r="Z1947" s="202"/>
      <c r="AA1947" s="202"/>
      <c r="AB1947" s="202"/>
      <c r="AC1947" s="202"/>
      <c r="AD1947" s="202"/>
      <c r="AE1947" s="202"/>
      <c r="AF1947" s="202"/>
      <c r="AG1947" s="202"/>
      <c r="AH1947" s="202"/>
      <c r="AI1947" s="202"/>
      <c r="AJ1947" s="202"/>
      <c r="AK1947" s="202"/>
      <c r="AL1947" s="202"/>
      <c r="AM1947" s="202"/>
      <c r="AN1947" s="202"/>
      <c r="AO1947" s="202"/>
      <c r="AP1947" s="202"/>
      <c r="AQ1947" s="202"/>
      <c r="AR1947" s="202"/>
      <c r="AS1947" s="202"/>
      <c r="AT1947" s="202"/>
      <c r="AU1947" s="202"/>
      <c r="AV1947" s="202"/>
      <c r="AW1947" s="202"/>
      <c r="AX1947" s="202"/>
      <c r="AY1947" s="202"/>
      <c r="AZ1947" s="202"/>
      <c r="BA1947" s="202"/>
      <c r="BB1947" s="202"/>
      <c r="BC1947" s="202"/>
    </row>
    <row r="1948" spans="18:55" ht="14.25" customHeight="1">
      <c r="R1948" s="202"/>
      <c r="S1948" s="202"/>
      <c r="T1948" s="202"/>
      <c r="U1948" s="202"/>
      <c r="V1948" s="202"/>
      <c r="W1948" s="202"/>
      <c r="X1948" s="202"/>
      <c r="Y1948" s="202"/>
      <c r="Z1948" s="202"/>
      <c r="AA1948" s="202"/>
      <c r="AB1948" s="202"/>
      <c r="AC1948" s="202"/>
      <c r="AD1948" s="202"/>
      <c r="AE1948" s="202"/>
      <c r="AF1948" s="202"/>
      <c r="AG1948" s="202"/>
      <c r="AH1948" s="202"/>
      <c r="AI1948" s="202"/>
      <c r="AJ1948" s="202"/>
      <c r="AK1948" s="202"/>
      <c r="AL1948" s="202"/>
      <c r="AM1948" s="202"/>
      <c r="AN1948" s="202"/>
      <c r="AO1948" s="202"/>
      <c r="AP1948" s="202"/>
      <c r="AQ1948" s="202"/>
      <c r="AR1948" s="202"/>
      <c r="AS1948" s="202"/>
      <c r="AT1948" s="202"/>
      <c r="AU1948" s="202"/>
      <c r="AV1948" s="202"/>
      <c r="AW1948" s="202"/>
      <c r="AX1948" s="202"/>
      <c r="AY1948" s="202"/>
      <c r="AZ1948" s="202"/>
      <c r="BA1948" s="202"/>
      <c r="BB1948" s="202"/>
      <c r="BC1948" s="202"/>
    </row>
    <row r="1949" spans="18:55" ht="14.25" customHeight="1">
      <c r="R1949" s="202"/>
      <c r="S1949" s="202"/>
      <c r="T1949" s="202"/>
      <c r="U1949" s="202"/>
      <c r="V1949" s="202"/>
      <c r="W1949" s="202"/>
      <c r="X1949" s="202"/>
      <c r="Y1949" s="202"/>
      <c r="Z1949" s="202"/>
      <c r="AA1949" s="202"/>
      <c r="AB1949" s="202"/>
      <c r="AC1949" s="202"/>
      <c r="AD1949" s="202"/>
      <c r="AE1949" s="202"/>
      <c r="AF1949" s="202"/>
      <c r="AG1949" s="202"/>
      <c r="AH1949" s="202"/>
      <c r="AI1949" s="202"/>
      <c r="AJ1949" s="202"/>
      <c r="AK1949" s="202"/>
      <c r="AL1949" s="202"/>
      <c r="AM1949" s="202"/>
      <c r="AN1949" s="202"/>
      <c r="AO1949" s="202"/>
      <c r="AP1949" s="202"/>
      <c r="AQ1949" s="202"/>
      <c r="AR1949" s="202"/>
      <c r="AS1949" s="202"/>
      <c r="AT1949" s="202"/>
      <c r="AU1949" s="202"/>
      <c r="AV1949" s="202"/>
      <c r="AW1949" s="202"/>
      <c r="AX1949" s="202"/>
      <c r="AY1949" s="202"/>
      <c r="AZ1949" s="202"/>
      <c r="BA1949" s="202"/>
      <c r="BB1949" s="202"/>
      <c r="BC1949" s="202"/>
    </row>
    <row r="1950" spans="18:55" ht="14.25" customHeight="1">
      <c r="R1950" s="202"/>
      <c r="S1950" s="202"/>
      <c r="T1950" s="202"/>
      <c r="U1950" s="202"/>
      <c r="V1950" s="202"/>
      <c r="W1950" s="202"/>
      <c r="X1950" s="202"/>
      <c r="Y1950" s="202"/>
      <c r="Z1950" s="202"/>
      <c r="AA1950" s="202"/>
      <c r="AB1950" s="202"/>
      <c r="AC1950" s="202"/>
      <c r="AD1950" s="202"/>
      <c r="AE1950" s="202"/>
      <c r="AF1950" s="202"/>
      <c r="AG1950" s="202"/>
      <c r="AH1950" s="202"/>
      <c r="AI1950" s="202"/>
      <c r="AJ1950" s="202"/>
      <c r="AK1950" s="202"/>
      <c r="AL1950" s="202"/>
      <c r="AM1950" s="202"/>
      <c r="AN1950" s="202"/>
      <c r="AO1950" s="202"/>
      <c r="AP1950" s="202"/>
      <c r="AQ1950" s="202"/>
      <c r="AR1950" s="202"/>
      <c r="AS1950" s="202"/>
      <c r="AT1950" s="202"/>
      <c r="AU1950" s="202"/>
      <c r="AV1950" s="202"/>
      <c r="AW1950" s="202"/>
      <c r="AX1950" s="202"/>
      <c r="AY1950" s="202"/>
      <c r="AZ1950" s="202"/>
      <c r="BA1950" s="202"/>
      <c r="BB1950" s="202"/>
      <c r="BC1950" s="202"/>
    </row>
    <row r="1951" spans="18:55" ht="14.25" customHeight="1">
      <c r="R1951" s="202"/>
      <c r="S1951" s="202"/>
      <c r="T1951" s="202"/>
      <c r="U1951" s="202"/>
      <c r="V1951" s="202"/>
      <c r="W1951" s="202"/>
      <c r="X1951" s="202"/>
      <c r="Y1951" s="202"/>
      <c r="Z1951" s="202"/>
      <c r="AA1951" s="202"/>
      <c r="AB1951" s="202"/>
      <c r="AC1951" s="202"/>
      <c r="AD1951" s="202"/>
      <c r="AE1951" s="202"/>
      <c r="AF1951" s="202"/>
      <c r="AG1951" s="202"/>
      <c r="AH1951" s="202"/>
      <c r="AI1951" s="202"/>
      <c r="AJ1951" s="202"/>
      <c r="AK1951" s="202"/>
      <c r="AL1951" s="202"/>
      <c r="AM1951" s="202"/>
      <c r="AN1951" s="202"/>
      <c r="AO1951" s="202"/>
      <c r="AP1951" s="202"/>
      <c r="AQ1951" s="202"/>
      <c r="AR1951" s="202"/>
      <c r="AS1951" s="202"/>
      <c r="AT1951" s="202"/>
      <c r="AU1951" s="202"/>
      <c r="AV1951" s="202"/>
      <c r="AW1951" s="202"/>
      <c r="AX1951" s="202"/>
      <c r="AY1951" s="202"/>
      <c r="AZ1951" s="202"/>
      <c r="BA1951" s="202"/>
      <c r="BB1951" s="202"/>
      <c r="BC1951" s="202"/>
    </row>
    <row r="1952" spans="18:55" ht="14.25" customHeight="1">
      <c r="R1952" s="202"/>
      <c r="S1952" s="202"/>
      <c r="T1952" s="202"/>
      <c r="U1952" s="202"/>
      <c r="V1952" s="202"/>
      <c r="W1952" s="202"/>
      <c r="X1952" s="202"/>
      <c r="Y1952" s="202"/>
      <c r="Z1952" s="202"/>
      <c r="AA1952" s="202"/>
      <c r="AB1952" s="202"/>
      <c r="AC1952" s="202"/>
      <c r="AD1952" s="202"/>
      <c r="AE1952" s="202"/>
      <c r="AF1952" s="202"/>
      <c r="AG1952" s="202"/>
      <c r="AH1952" s="202"/>
      <c r="AI1952" s="202"/>
      <c r="AJ1952" s="202"/>
      <c r="AK1952" s="202"/>
      <c r="AL1952" s="202"/>
      <c r="AM1952" s="202"/>
      <c r="AN1952" s="202"/>
      <c r="AO1952" s="202"/>
      <c r="AP1952" s="202"/>
      <c r="AQ1952" s="202"/>
      <c r="AR1952" s="202"/>
      <c r="AS1952" s="202"/>
      <c r="AT1952" s="202"/>
      <c r="AU1952" s="202"/>
      <c r="AV1952" s="202"/>
      <c r="AW1952" s="202"/>
      <c r="AX1952" s="202"/>
      <c r="AY1952" s="202"/>
      <c r="AZ1952" s="202"/>
      <c r="BA1952" s="202"/>
      <c r="BB1952" s="202"/>
      <c r="BC1952" s="202"/>
    </row>
    <row r="1953" spans="18:55" ht="14.25" customHeight="1">
      <c r="R1953" s="202"/>
      <c r="S1953" s="202"/>
      <c r="T1953" s="202"/>
      <c r="U1953" s="202"/>
      <c r="V1953" s="202"/>
      <c r="W1953" s="202"/>
      <c r="X1953" s="202"/>
      <c r="Y1953" s="202"/>
      <c r="Z1953" s="202"/>
      <c r="AA1953" s="202"/>
      <c r="AB1953" s="202"/>
      <c r="AC1953" s="202"/>
      <c r="AD1953" s="202"/>
      <c r="AE1953" s="202"/>
      <c r="AF1953" s="202"/>
      <c r="AG1953" s="202"/>
      <c r="AH1953" s="202"/>
      <c r="AI1953" s="202"/>
      <c r="AJ1953" s="202"/>
      <c r="AK1953" s="202"/>
      <c r="AL1953" s="202"/>
      <c r="AM1953" s="202"/>
      <c r="AN1953" s="202"/>
      <c r="AO1953" s="202"/>
      <c r="AP1953" s="202"/>
      <c r="AQ1953" s="202"/>
      <c r="AR1953" s="202"/>
      <c r="AS1953" s="202"/>
      <c r="AT1953" s="202"/>
      <c r="AU1953" s="202"/>
      <c r="AV1953" s="202"/>
      <c r="AW1953" s="202"/>
      <c r="AX1953" s="202"/>
      <c r="AY1953" s="202"/>
      <c r="AZ1953" s="202"/>
      <c r="BA1953" s="202"/>
      <c r="BB1953" s="202"/>
      <c r="BC1953" s="202"/>
    </row>
    <row r="1954" spans="18:55" ht="14.25" customHeight="1">
      <c r="R1954" s="202"/>
      <c r="S1954" s="202"/>
      <c r="T1954" s="202"/>
      <c r="U1954" s="202"/>
      <c r="V1954" s="202"/>
      <c r="W1954" s="202"/>
      <c r="X1954" s="202"/>
      <c r="Y1954" s="202"/>
      <c r="Z1954" s="202"/>
      <c r="AA1954" s="202"/>
      <c r="AB1954" s="202"/>
      <c r="AC1954" s="202"/>
      <c r="AD1954" s="202"/>
      <c r="AE1954" s="202"/>
      <c r="AF1954" s="202"/>
      <c r="AG1954" s="202"/>
      <c r="AH1954" s="202"/>
      <c r="AI1954" s="202"/>
      <c r="AJ1954" s="202"/>
      <c r="AK1954" s="202"/>
      <c r="AL1954" s="202"/>
      <c r="AM1954" s="202"/>
      <c r="AN1954" s="202"/>
      <c r="AO1954" s="202"/>
      <c r="AP1954" s="202"/>
      <c r="AQ1954" s="202"/>
      <c r="AR1954" s="202"/>
      <c r="AS1954" s="202"/>
      <c r="AT1954" s="202"/>
      <c r="AU1954" s="202"/>
      <c r="AV1954" s="202"/>
      <c r="AW1954" s="202"/>
      <c r="AX1954" s="202"/>
      <c r="AY1954" s="202"/>
      <c r="AZ1954" s="202"/>
      <c r="BA1954" s="202"/>
      <c r="BB1954" s="202"/>
      <c r="BC1954" s="202"/>
    </row>
    <row r="1955" spans="18:55" ht="14.25" customHeight="1">
      <c r="R1955" s="202"/>
      <c r="S1955" s="202"/>
      <c r="T1955" s="202"/>
      <c r="U1955" s="202"/>
      <c r="V1955" s="202"/>
      <c r="W1955" s="202"/>
      <c r="X1955" s="202"/>
      <c r="Y1955" s="202"/>
      <c r="Z1955" s="202"/>
      <c r="AA1955" s="202"/>
      <c r="AB1955" s="202"/>
      <c r="AC1955" s="202"/>
      <c r="AD1955" s="202"/>
      <c r="AE1955" s="202"/>
      <c r="AF1955" s="202"/>
      <c r="AG1955" s="202"/>
      <c r="AH1955" s="202"/>
      <c r="AI1955" s="202"/>
      <c r="AJ1955" s="202"/>
      <c r="AK1955" s="202"/>
      <c r="AL1955" s="202"/>
      <c r="AM1955" s="202"/>
      <c r="AN1955" s="202"/>
      <c r="AO1955" s="202"/>
      <c r="AP1955" s="202"/>
      <c r="AQ1955" s="202"/>
      <c r="AR1955" s="202"/>
      <c r="AS1955" s="202"/>
      <c r="AT1955" s="202"/>
      <c r="AU1955" s="202"/>
      <c r="AV1955" s="202"/>
      <c r="AW1955" s="202"/>
      <c r="AX1955" s="202"/>
      <c r="AY1955" s="202"/>
      <c r="AZ1955" s="202"/>
      <c r="BA1955" s="202"/>
      <c r="BB1955" s="202"/>
      <c r="BC1955" s="202"/>
    </row>
    <row r="1956" spans="18:55" ht="14.25" customHeight="1">
      <c r="R1956" s="202"/>
      <c r="S1956" s="202"/>
      <c r="T1956" s="202"/>
      <c r="U1956" s="202"/>
      <c r="V1956" s="202"/>
      <c r="W1956" s="202"/>
      <c r="X1956" s="202"/>
      <c r="Y1956" s="202"/>
      <c r="Z1956" s="202"/>
      <c r="AA1956" s="202"/>
      <c r="AB1956" s="202"/>
      <c r="AC1956" s="202"/>
      <c r="AD1956" s="202"/>
      <c r="AE1956" s="202"/>
      <c r="AF1956" s="202"/>
      <c r="AG1956" s="202"/>
      <c r="AH1956" s="202"/>
      <c r="AI1956" s="202"/>
      <c r="AJ1956" s="202"/>
      <c r="AK1956" s="202"/>
      <c r="AL1956" s="202"/>
      <c r="AM1956" s="202"/>
      <c r="AN1956" s="202"/>
      <c r="AO1956" s="202"/>
      <c r="AP1956" s="202"/>
      <c r="AQ1956" s="202"/>
      <c r="AR1956" s="202"/>
      <c r="AS1956" s="202"/>
      <c r="AT1956" s="202"/>
      <c r="AU1956" s="202"/>
      <c r="AV1956" s="202"/>
      <c r="AW1956" s="202"/>
      <c r="AX1956" s="202"/>
      <c r="AY1956" s="202"/>
      <c r="AZ1956" s="202"/>
      <c r="BA1956" s="202"/>
      <c r="BB1956" s="202"/>
      <c r="BC1956" s="202"/>
    </row>
    <row r="1957" spans="18:55" ht="14.25" customHeight="1">
      <c r="R1957" s="202"/>
      <c r="S1957" s="202"/>
      <c r="T1957" s="202"/>
      <c r="U1957" s="202"/>
      <c r="V1957" s="202"/>
      <c r="W1957" s="202"/>
      <c r="X1957" s="202"/>
      <c r="Y1957" s="202"/>
      <c r="Z1957" s="202"/>
      <c r="AA1957" s="202"/>
      <c r="AB1957" s="202"/>
      <c r="AC1957" s="202"/>
      <c r="AD1957" s="202"/>
      <c r="AE1957" s="202"/>
      <c r="AF1957" s="202"/>
      <c r="AG1957" s="202"/>
      <c r="AH1957" s="202"/>
      <c r="AI1957" s="202"/>
      <c r="AJ1957" s="202"/>
      <c r="AK1957" s="202"/>
      <c r="AL1957" s="202"/>
      <c r="AM1957" s="202"/>
      <c r="AN1957" s="202"/>
      <c r="AO1957" s="202"/>
      <c r="AP1957" s="202"/>
      <c r="AQ1957" s="202"/>
      <c r="AR1957" s="202"/>
      <c r="AS1957" s="202"/>
      <c r="AT1957" s="202"/>
      <c r="AU1957" s="202"/>
      <c r="AV1957" s="202"/>
      <c r="AW1957" s="202"/>
      <c r="AX1957" s="202"/>
      <c r="AY1957" s="202"/>
      <c r="AZ1957" s="202"/>
      <c r="BA1957" s="202"/>
      <c r="BB1957" s="202"/>
      <c r="BC1957" s="202"/>
    </row>
    <row r="1958" spans="18:55" ht="14.25" customHeight="1">
      <c r="R1958" s="202"/>
      <c r="S1958" s="202"/>
      <c r="T1958" s="202"/>
      <c r="U1958" s="202"/>
      <c r="V1958" s="202"/>
      <c r="W1958" s="202"/>
      <c r="X1958" s="202"/>
      <c r="Y1958" s="202"/>
      <c r="Z1958" s="202"/>
      <c r="AA1958" s="202"/>
      <c r="AB1958" s="202"/>
      <c r="AC1958" s="202"/>
      <c r="AD1958" s="202"/>
      <c r="AE1958" s="202"/>
      <c r="AF1958" s="202"/>
      <c r="AG1958" s="202"/>
      <c r="AH1958" s="202"/>
      <c r="AI1958" s="202"/>
      <c r="AJ1958" s="202"/>
      <c r="AK1958" s="202"/>
      <c r="AL1958" s="202"/>
      <c r="AM1958" s="202"/>
      <c r="AN1958" s="202"/>
      <c r="AO1958" s="202"/>
      <c r="AP1958" s="202"/>
      <c r="AQ1958" s="202"/>
      <c r="AR1958" s="202"/>
      <c r="AS1958" s="202"/>
      <c r="AT1958" s="202"/>
      <c r="AU1958" s="202"/>
      <c r="AV1958" s="202"/>
      <c r="AW1958" s="202"/>
      <c r="AX1958" s="202"/>
      <c r="AY1958" s="202"/>
      <c r="AZ1958" s="202"/>
      <c r="BA1958" s="202"/>
      <c r="BB1958" s="202"/>
      <c r="BC1958" s="202"/>
    </row>
    <row r="1959" spans="18:55" ht="14.25" customHeight="1">
      <c r="R1959" s="202"/>
      <c r="S1959" s="202"/>
      <c r="T1959" s="202"/>
      <c r="U1959" s="202"/>
      <c r="V1959" s="202"/>
      <c r="W1959" s="202"/>
      <c r="X1959" s="202"/>
      <c r="Y1959" s="202"/>
      <c r="Z1959" s="202"/>
      <c r="AA1959" s="202"/>
      <c r="AB1959" s="202"/>
      <c r="AC1959" s="202"/>
      <c r="AD1959" s="202"/>
      <c r="AE1959" s="202"/>
      <c r="AF1959" s="202"/>
      <c r="AG1959" s="202"/>
      <c r="AH1959" s="202"/>
      <c r="AI1959" s="202"/>
      <c r="AJ1959" s="202"/>
      <c r="AK1959" s="202"/>
      <c r="AL1959" s="202"/>
      <c r="AM1959" s="202"/>
      <c r="AN1959" s="202"/>
      <c r="AO1959" s="202"/>
      <c r="AP1959" s="202"/>
      <c r="AQ1959" s="202"/>
      <c r="AR1959" s="202"/>
      <c r="AS1959" s="202"/>
      <c r="AT1959" s="202"/>
      <c r="AU1959" s="202"/>
      <c r="AV1959" s="202"/>
      <c r="AW1959" s="202"/>
      <c r="AX1959" s="202"/>
      <c r="AY1959" s="202"/>
      <c r="AZ1959" s="202"/>
      <c r="BA1959" s="202"/>
      <c r="BB1959" s="202"/>
      <c r="BC1959" s="202"/>
    </row>
    <row r="1960" spans="18:55" ht="14.25" customHeight="1">
      <c r="R1960" s="202"/>
      <c r="S1960" s="202"/>
      <c r="T1960" s="202"/>
      <c r="U1960" s="202"/>
      <c r="V1960" s="202"/>
      <c r="W1960" s="202"/>
      <c r="X1960" s="202"/>
      <c r="Y1960" s="202"/>
      <c r="Z1960" s="202"/>
      <c r="AA1960" s="202"/>
      <c r="AB1960" s="202"/>
      <c r="AC1960" s="202"/>
      <c r="AD1960" s="202"/>
      <c r="AE1960" s="202"/>
      <c r="AF1960" s="202"/>
      <c r="AG1960" s="202"/>
      <c r="AH1960" s="202"/>
      <c r="AI1960" s="202"/>
      <c r="AJ1960" s="202"/>
      <c r="AK1960" s="202"/>
      <c r="AL1960" s="202"/>
      <c r="AM1960" s="202"/>
      <c r="AN1960" s="202"/>
      <c r="AO1960" s="202"/>
      <c r="AP1960" s="202"/>
      <c r="AQ1960" s="202"/>
      <c r="AR1960" s="202"/>
      <c r="AS1960" s="202"/>
      <c r="AT1960" s="202"/>
      <c r="AU1960" s="202"/>
      <c r="AV1960" s="202"/>
      <c r="AW1960" s="202"/>
      <c r="AX1960" s="202"/>
      <c r="AY1960" s="202"/>
      <c r="AZ1960" s="202"/>
      <c r="BA1960" s="202"/>
      <c r="BB1960" s="202"/>
      <c r="BC1960" s="202"/>
    </row>
    <row r="1961" spans="18:55" ht="14.25" customHeight="1">
      <c r="R1961" s="202"/>
      <c r="S1961" s="202"/>
      <c r="T1961" s="202"/>
      <c r="U1961" s="202"/>
      <c r="V1961" s="202"/>
      <c r="W1961" s="202"/>
      <c r="X1961" s="202"/>
      <c r="Y1961" s="202"/>
      <c r="Z1961" s="202"/>
      <c r="AA1961" s="202"/>
      <c r="AB1961" s="202"/>
      <c r="AC1961" s="202"/>
      <c r="AD1961" s="202"/>
      <c r="AE1961" s="202"/>
      <c r="AF1961" s="202"/>
      <c r="AG1961" s="202"/>
      <c r="AH1961" s="202"/>
      <c r="AI1961" s="202"/>
      <c r="AJ1961" s="202"/>
      <c r="AK1961" s="202"/>
      <c r="AL1961" s="202"/>
      <c r="AM1961" s="202"/>
      <c r="AN1961" s="202"/>
      <c r="AO1961" s="202"/>
      <c r="AP1961" s="202"/>
      <c r="AQ1961" s="202"/>
      <c r="AR1961" s="202"/>
      <c r="AS1961" s="202"/>
      <c r="AT1961" s="202"/>
      <c r="AU1961" s="202"/>
      <c r="AV1961" s="202"/>
      <c r="AW1961" s="202"/>
      <c r="AX1961" s="202"/>
      <c r="AY1961" s="202"/>
      <c r="AZ1961" s="202"/>
      <c r="BA1961" s="202"/>
      <c r="BB1961" s="202"/>
      <c r="BC1961" s="202"/>
    </row>
    <row r="1962" spans="18:55" ht="14.25" customHeight="1">
      <c r="R1962" s="202"/>
      <c r="S1962" s="202"/>
      <c r="T1962" s="202"/>
      <c r="U1962" s="202"/>
      <c r="V1962" s="202"/>
      <c r="W1962" s="202"/>
      <c r="X1962" s="202"/>
      <c r="Y1962" s="202"/>
      <c r="Z1962" s="202"/>
      <c r="AA1962" s="202"/>
      <c r="AB1962" s="202"/>
      <c r="AC1962" s="202"/>
      <c r="AD1962" s="202"/>
      <c r="AE1962" s="202"/>
      <c r="AF1962" s="202"/>
      <c r="AG1962" s="202"/>
      <c r="AH1962" s="202"/>
      <c r="AI1962" s="202"/>
      <c r="AJ1962" s="202"/>
      <c r="AK1962" s="202"/>
      <c r="AL1962" s="202"/>
      <c r="AM1962" s="202"/>
      <c r="AN1962" s="202"/>
      <c r="AO1962" s="202"/>
      <c r="AP1962" s="202"/>
      <c r="AQ1962" s="202"/>
      <c r="AR1962" s="202"/>
      <c r="AS1962" s="202"/>
      <c r="AT1962" s="202"/>
      <c r="AU1962" s="202"/>
      <c r="AV1962" s="202"/>
      <c r="AW1962" s="202"/>
      <c r="AX1962" s="202"/>
      <c r="AY1962" s="202"/>
      <c r="AZ1962" s="202"/>
      <c r="BA1962" s="202"/>
      <c r="BB1962" s="202"/>
      <c r="BC1962" s="202"/>
    </row>
    <row r="1963" spans="18:55" ht="14.25" customHeight="1">
      <c r="R1963" s="202"/>
      <c r="S1963" s="202"/>
      <c r="T1963" s="202"/>
      <c r="U1963" s="202"/>
      <c r="V1963" s="202"/>
      <c r="W1963" s="202"/>
      <c r="X1963" s="202"/>
      <c r="Y1963" s="202"/>
      <c r="Z1963" s="202"/>
      <c r="AA1963" s="202"/>
      <c r="AB1963" s="202"/>
      <c r="AC1963" s="202"/>
      <c r="AD1963" s="202"/>
      <c r="AE1963" s="202"/>
      <c r="AF1963" s="202"/>
      <c r="AG1963" s="202"/>
      <c r="AH1963" s="202"/>
      <c r="AI1963" s="202"/>
      <c r="AJ1963" s="202"/>
      <c r="AK1963" s="202"/>
      <c r="AL1963" s="202"/>
      <c r="AM1963" s="202"/>
      <c r="AN1963" s="202"/>
      <c r="AO1963" s="202"/>
      <c r="AP1963" s="202"/>
      <c r="AQ1963" s="202"/>
      <c r="AR1963" s="202"/>
      <c r="AS1963" s="202"/>
      <c r="AT1963" s="202"/>
      <c r="AU1963" s="202"/>
      <c r="AV1963" s="202"/>
      <c r="AW1963" s="202"/>
      <c r="AX1963" s="202"/>
      <c r="AY1963" s="202"/>
      <c r="AZ1963" s="202"/>
      <c r="BA1963" s="202"/>
      <c r="BB1963" s="202"/>
      <c r="BC1963" s="202"/>
    </row>
    <row r="1964" spans="18:55" ht="14.25" customHeight="1">
      <c r="R1964" s="202"/>
      <c r="S1964" s="202"/>
      <c r="T1964" s="202"/>
      <c r="U1964" s="202"/>
      <c r="V1964" s="202"/>
      <c r="W1964" s="202"/>
      <c r="X1964" s="202"/>
      <c r="Y1964" s="202"/>
      <c r="Z1964" s="202"/>
      <c r="AA1964" s="202"/>
      <c r="AB1964" s="202"/>
      <c r="AC1964" s="202"/>
      <c r="AD1964" s="202"/>
      <c r="AE1964" s="202"/>
      <c r="AF1964" s="202"/>
      <c r="AG1964" s="202"/>
      <c r="AH1964" s="202"/>
      <c r="AI1964" s="202"/>
      <c r="AJ1964" s="202"/>
      <c r="AK1964" s="202"/>
      <c r="AL1964" s="202"/>
      <c r="AM1964" s="202"/>
      <c r="AN1964" s="202"/>
      <c r="AO1964" s="202"/>
      <c r="AP1964" s="202"/>
      <c r="AQ1964" s="202"/>
      <c r="AR1964" s="202"/>
      <c r="AS1964" s="202"/>
      <c r="AT1964" s="202"/>
      <c r="AU1964" s="202"/>
      <c r="AV1964" s="202"/>
      <c r="AW1964" s="202"/>
      <c r="AX1964" s="202"/>
      <c r="AY1964" s="202"/>
      <c r="AZ1964" s="202"/>
      <c r="BA1964" s="202"/>
      <c r="BB1964" s="202"/>
      <c r="BC1964" s="202"/>
    </row>
    <row r="1965" spans="18:55" ht="14.25" customHeight="1">
      <c r="R1965" s="202"/>
      <c r="S1965" s="202"/>
      <c r="T1965" s="202"/>
      <c r="U1965" s="202"/>
      <c r="V1965" s="202"/>
      <c r="W1965" s="202"/>
      <c r="X1965" s="202"/>
      <c r="Y1965" s="202"/>
      <c r="Z1965" s="202"/>
      <c r="AA1965" s="202"/>
      <c r="AB1965" s="202"/>
      <c r="AC1965" s="202"/>
      <c r="AD1965" s="202"/>
      <c r="AE1965" s="202"/>
      <c r="AF1965" s="202"/>
      <c r="AG1965" s="202"/>
      <c r="AH1965" s="202"/>
      <c r="AI1965" s="202"/>
      <c r="AJ1965" s="202"/>
      <c r="AK1965" s="202"/>
      <c r="AL1965" s="202"/>
      <c r="AM1965" s="202"/>
      <c r="AN1965" s="202"/>
      <c r="AO1965" s="202"/>
      <c r="AP1965" s="202"/>
      <c r="AQ1965" s="202"/>
      <c r="AR1965" s="202"/>
      <c r="AS1965" s="202"/>
      <c r="AT1965" s="202"/>
      <c r="AU1965" s="202"/>
      <c r="AV1965" s="202"/>
      <c r="AW1965" s="202"/>
      <c r="AX1965" s="202"/>
      <c r="AY1965" s="202"/>
      <c r="AZ1965" s="202"/>
      <c r="BA1965" s="202"/>
      <c r="BB1965" s="202"/>
      <c r="BC1965" s="202"/>
    </row>
    <row r="1966" spans="18:55" ht="14.25" customHeight="1">
      <c r="R1966" s="202"/>
      <c r="S1966" s="202"/>
      <c r="T1966" s="202"/>
      <c r="U1966" s="202"/>
      <c r="V1966" s="202"/>
      <c r="W1966" s="202"/>
      <c r="X1966" s="202"/>
      <c r="Y1966" s="202"/>
      <c r="Z1966" s="202"/>
      <c r="AA1966" s="202"/>
      <c r="AB1966" s="202"/>
      <c r="AC1966" s="202"/>
      <c r="AD1966" s="202"/>
      <c r="AE1966" s="202"/>
      <c r="AF1966" s="202"/>
      <c r="AG1966" s="202"/>
      <c r="AH1966" s="202"/>
      <c r="AI1966" s="202"/>
      <c r="AJ1966" s="202"/>
      <c r="AK1966" s="202"/>
      <c r="AL1966" s="202"/>
      <c r="AM1966" s="202"/>
      <c r="AN1966" s="202"/>
      <c r="AO1966" s="202"/>
      <c r="AP1966" s="202"/>
      <c r="AQ1966" s="202"/>
      <c r="AR1966" s="202"/>
      <c r="AS1966" s="202"/>
      <c r="AT1966" s="202"/>
      <c r="AU1966" s="202"/>
      <c r="AV1966" s="202"/>
      <c r="AW1966" s="202"/>
      <c r="AX1966" s="202"/>
      <c r="AY1966" s="202"/>
      <c r="AZ1966" s="202"/>
      <c r="BA1966" s="202"/>
      <c r="BB1966" s="202"/>
      <c r="BC1966" s="202"/>
    </row>
    <row r="1967" spans="18:55" ht="14.25" customHeight="1">
      <c r="R1967" s="202"/>
      <c r="S1967" s="202"/>
      <c r="T1967" s="202"/>
      <c r="U1967" s="202"/>
      <c r="V1967" s="202"/>
      <c r="W1967" s="202"/>
      <c r="X1967" s="202"/>
      <c r="Y1967" s="202"/>
      <c r="Z1967" s="202"/>
      <c r="AA1967" s="202"/>
      <c r="AB1967" s="202"/>
      <c r="AC1967" s="202"/>
      <c r="AD1967" s="202"/>
      <c r="AE1967" s="202"/>
      <c r="AF1967" s="202"/>
      <c r="AG1967" s="202"/>
      <c r="AH1967" s="202"/>
      <c r="AI1967" s="202"/>
      <c r="AJ1967" s="202"/>
      <c r="AK1967" s="202"/>
      <c r="AL1967" s="202"/>
      <c r="AM1967" s="202"/>
      <c r="AN1967" s="202"/>
      <c r="AO1967" s="202"/>
      <c r="AP1967" s="202"/>
      <c r="AQ1967" s="202"/>
      <c r="AR1967" s="202"/>
      <c r="AS1967" s="202"/>
      <c r="AT1967" s="202"/>
      <c r="AU1967" s="202"/>
      <c r="AV1967" s="202"/>
      <c r="AW1967" s="202"/>
      <c r="AX1967" s="202"/>
      <c r="AY1967" s="202"/>
      <c r="AZ1967" s="202"/>
      <c r="BA1967" s="202"/>
      <c r="BB1967" s="202"/>
      <c r="BC1967" s="202"/>
    </row>
    <row r="1968" spans="18:55" ht="14.25" customHeight="1">
      <c r="R1968" s="202"/>
      <c r="S1968" s="202"/>
      <c r="T1968" s="202"/>
      <c r="U1968" s="202"/>
      <c r="V1968" s="202"/>
      <c r="W1968" s="202"/>
      <c r="X1968" s="202"/>
      <c r="Y1968" s="202"/>
      <c r="Z1968" s="202"/>
      <c r="AA1968" s="202"/>
      <c r="AB1968" s="202"/>
      <c r="AC1968" s="202"/>
      <c r="AD1968" s="202"/>
      <c r="AE1968" s="202"/>
      <c r="AF1968" s="202"/>
      <c r="AG1968" s="202"/>
      <c r="AH1968" s="202"/>
      <c r="AI1968" s="202"/>
      <c r="AJ1968" s="202"/>
      <c r="AK1968" s="202"/>
      <c r="AL1968" s="202"/>
      <c r="AM1968" s="202"/>
      <c r="AN1968" s="202"/>
      <c r="AO1968" s="202"/>
      <c r="AP1968" s="202"/>
      <c r="AQ1968" s="202"/>
      <c r="AR1968" s="202"/>
      <c r="AS1968" s="202"/>
      <c r="AT1968" s="202"/>
      <c r="AU1968" s="202"/>
      <c r="AV1968" s="202"/>
      <c r="AW1968" s="202"/>
      <c r="AX1968" s="202"/>
      <c r="AY1968" s="202"/>
      <c r="AZ1968" s="202"/>
      <c r="BA1968" s="202"/>
      <c r="BB1968" s="202"/>
      <c r="BC1968" s="202"/>
    </row>
    <row r="1969" spans="18:55" ht="14.25" customHeight="1">
      <c r="R1969" s="202"/>
      <c r="S1969" s="202"/>
      <c r="T1969" s="202"/>
      <c r="U1969" s="202"/>
      <c r="V1969" s="202"/>
      <c r="W1969" s="202"/>
      <c r="X1969" s="202"/>
      <c r="Y1969" s="202"/>
      <c r="Z1969" s="202"/>
      <c r="AA1969" s="202"/>
      <c r="AB1969" s="202"/>
      <c r="AC1969" s="202"/>
      <c r="AD1969" s="202"/>
      <c r="AE1969" s="202"/>
      <c r="AF1969" s="202"/>
      <c r="AG1969" s="202"/>
      <c r="AH1969" s="202"/>
      <c r="AI1969" s="202"/>
      <c r="AJ1969" s="202"/>
      <c r="AK1969" s="202"/>
      <c r="AL1969" s="202"/>
      <c r="AM1969" s="202"/>
      <c r="AN1969" s="202"/>
      <c r="AO1969" s="202"/>
      <c r="AP1969" s="202"/>
      <c r="AQ1969" s="202"/>
      <c r="AR1969" s="202"/>
      <c r="AS1969" s="202"/>
      <c r="AT1969" s="202"/>
      <c r="AU1969" s="202"/>
      <c r="AV1969" s="202"/>
      <c r="AW1969" s="202"/>
      <c r="AX1969" s="202"/>
      <c r="AY1969" s="202"/>
      <c r="AZ1969" s="202"/>
      <c r="BA1969" s="202"/>
      <c r="BB1969" s="202"/>
      <c r="BC1969" s="202"/>
    </row>
    <row r="1970" spans="18:55" ht="14.25" customHeight="1">
      <c r="R1970" s="202"/>
      <c r="S1970" s="202"/>
      <c r="T1970" s="202"/>
      <c r="U1970" s="202"/>
      <c r="V1970" s="202"/>
      <c r="W1970" s="202"/>
      <c r="X1970" s="202"/>
      <c r="Y1970" s="202"/>
      <c r="Z1970" s="202"/>
      <c r="AA1970" s="202"/>
      <c r="AB1970" s="202"/>
      <c r="AC1970" s="202"/>
      <c r="AD1970" s="202"/>
      <c r="AE1970" s="202"/>
      <c r="AF1970" s="202"/>
      <c r="AG1970" s="202"/>
      <c r="AH1970" s="202"/>
      <c r="AI1970" s="202"/>
      <c r="AJ1970" s="202"/>
      <c r="AK1970" s="202"/>
      <c r="AL1970" s="202"/>
      <c r="AM1970" s="202"/>
      <c r="AN1970" s="202"/>
      <c r="AO1970" s="202"/>
      <c r="AP1970" s="202"/>
      <c r="AQ1970" s="202"/>
      <c r="AR1970" s="202"/>
      <c r="AS1970" s="202"/>
      <c r="AT1970" s="202"/>
      <c r="AU1970" s="202"/>
      <c r="AV1970" s="202"/>
      <c r="AW1970" s="202"/>
      <c r="AX1970" s="202"/>
      <c r="AY1970" s="202"/>
      <c r="AZ1970" s="202"/>
      <c r="BA1970" s="202"/>
      <c r="BB1970" s="202"/>
      <c r="BC1970" s="202"/>
    </row>
    <row r="1971" spans="18:55" ht="14.25" customHeight="1">
      <c r="R1971" s="202"/>
      <c r="S1971" s="202"/>
      <c r="T1971" s="202"/>
      <c r="U1971" s="202"/>
      <c r="V1971" s="202"/>
      <c r="W1971" s="202"/>
      <c r="X1971" s="202"/>
      <c r="Y1971" s="202"/>
      <c r="Z1971" s="202"/>
      <c r="AA1971" s="202"/>
      <c r="AB1971" s="202"/>
      <c r="AC1971" s="202"/>
      <c r="AD1971" s="202"/>
      <c r="AE1971" s="202"/>
      <c r="AF1971" s="202"/>
      <c r="AG1971" s="202"/>
      <c r="AH1971" s="202"/>
      <c r="AI1971" s="202"/>
      <c r="AJ1971" s="202"/>
      <c r="AK1971" s="202"/>
      <c r="AL1971" s="202"/>
      <c r="AM1971" s="202"/>
      <c r="AN1971" s="202"/>
      <c r="AO1971" s="202"/>
      <c r="AP1971" s="202"/>
      <c r="AQ1971" s="202"/>
      <c r="AR1971" s="202"/>
      <c r="AS1971" s="202"/>
      <c r="AT1971" s="202"/>
      <c r="AU1971" s="202"/>
      <c r="AV1971" s="202"/>
      <c r="AW1971" s="202"/>
      <c r="AX1971" s="202"/>
      <c r="AY1971" s="202"/>
      <c r="AZ1971" s="202"/>
      <c r="BA1971" s="202"/>
      <c r="BB1971" s="202"/>
      <c r="BC1971" s="202"/>
    </row>
    <row r="1972" spans="18:55" ht="14.25" customHeight="1">
      <c r="R1972" s="202"/>
      <c r="S1972" s="202"/>
      <c r="T1972" s="202"/>
      <c r="U1972" s="202"/>
      <c r="V1972" s="202"/>
      <c r="W1972" s="202"/>
      <c r="X1972" s="202"/>
      <c r="Y1972" s="202"/>
      <c r="Z1972" s="202"/>
      <c r="AA1972" s="202"/>
      <c r="AB1972" s="202"/>
      <c r="AC1972" s="202"/>
      <c r="AD1972" s="202"/>
      <c r="AE1972" s="202"/>
      <c r="AF1972" s="202"/>
      <c r="AG1972" s="202"/>
      <c r="AH1972" s="202"/>
      <c r="AI1972" s="202"/>
      <c r="AJ1972" s="202"/>
      <c r="AK1972" s="202"/>
      <c r="AL1972" s="202"/>
      <c r="AM1972" s="202"/>
      <c r="AN1972" s="202"/>
      <c r="AO1972" s="202"/>
      <c r="AP1972" s="202"/>
      <c r="AQ1972" s="202"/>
      <c r="AR1972" s="202"/>
      <c r="AS1972" s="202"/>
      <c r="AT1972" s="202"/>
      <c r="AU1972" s="202"/>
      <c r="AV1972" s="202"/>
      <c r="AW1972" s="202"/>
      <c r="AX1972" s="202"/>
      <c r="AY1972" s="202"/>
      <c r="AZ1972" s="202"/>
      <c r="BA1972" s="202"/>
      <c r="BB1972" s="202"/>
      <c r="BC1972" s="202"/>
    </row>
    <row r="1973" spans="18:55" ht="14.25" customHeight="1">
      <c r="R1973" s="202"/>
      <c r="S1973" s="202"/>
      <c r="T1973" s="202"/>
      <c r="U1973" s="202"/>
      <c r="V1973" s="202"/>
      <c r="W1973" s="202"/>
      <c r="X1973" s="202"/>
      <c r="Y1973" s="202"/>
      <c r="Z1973" s="202"/>
      <c r="AA1973" s="202"/>
      <c r="AB1973" s="202"/>
      <c r="AC1973" s="202"/>
      <c r="AD1973" s="202"/>
      <c r="AE1973" s="202"/>
      <c r="AF1973" s="202"/>
      <c r="AG1973" s="202"/>
      <c r="AH1973" s="202"/>
      <c r="AI1973" s="202"/>
      <c r="AJ1973" s="202"/>
      <c r="AK1973" s="202"/>
      <c r="AL1973" s="202"/>
      <c r="AM1973" s="202"/>
      <c r="AN1973" s="202"/>
      <c r="AO1973" s="202"/>
      <c r="AP1973" s="202"/>
      <c r="AQ1973" s="202"/>
      <c r="AR1973" s="202"/>
      <c r="AS1973" s="202"/>
      <c r="AT1973" s="202"/>
      <c r="AU1973" s="202"/>
      <c r="AV1973" s="202"/>
      <c r="AW1973" s="202"/>
      <c r="AX1973" s="202"/>
      <c r="AY1973" s="202"/>
      <c r="AZ1973" s="202"/>
      <c r="BA1973" s="202"/>
      <c r="BB1973" s="202"/>
      <c r="BC1973" s="202"/>
    </row>
    <row r="1974" spans="18:55" ht="14.25" customHeight="1">
      <c r="R1974" s="202"/>
      <c r="S1974" s="202"/>
      <c r="T1974" s="202"/>
      <c r="U1974" s="202"/>
      <c r="V1974" s="202"/>
      <c r="W1974" s="202"/>
      <c r="X1974" s="202"/>
      <c r="Y1974" s="202"/>
      <c r="Z1974" s="202"/>
      <c r="AA1974" s="202"/>
      <c r="AB1974" s="202"/>
      <c r="AC1974" s="202"/>
      <c r="AD1974" s="202"/>
      <c r="AE1974" s="202"/>
      <c r="AF1974" s="202"/>
      <c r="AG1974" s="202"/>
      <c r="AH1974" s="202"/>
      <c r="AI1974" s="202"/>
      <c r="AJ1974" s="202"/>
      <c r="AK1974" s="202"/>
      <c r="AL1974" s="202"/>
      <c r="AM1974" s="202"/>
      <c r="AN1974" s="202"/>
      <c r="AO1974" s="202"/>
      <c r="AP1974" s="202"/>
      <c r="AQ1974" s="202"/>
      <c r="AR1974" s="202"/>
      <c r="AS1974" s="202"/>
      <c r="AT1974" s="202"/>
      <c r="AU1974" s="202"/>
      <c r="AV1974" s="202"/>
      <c r="AW1974" s="202"/>
      <c r="AX1974" s="202"/>
      <c r="AY1974" s="202"/>
      <c r="AZ1974" s="202"/>
      <c r="BA1974" s="202"/>
      <c r="BB1974" s="202"/>
      <c r="BC1974" s="202"/>
    </row>
    <row r="1975" spans="18:55" ht="14.25" customHeight="1">
      <c r="R1975" s="202"/>
      <c r="S1975" s="202"/>
      <c r="T1975" s="202"/>
      <c r="U1975" s="202"/>
      <c r="V1975" s="202"/>
      <c r="W1975" s="202"/>
      <c r="X1975" s="202"/>
      <c r="Y1975" s="202"/>
      <c r="Z1975" s="202"/>
      <c r="AA1975" s="202"/>
      <c r="AB1975" s="202"/>
      <c r="AC1975" s="202"/>
      <c r="AD1975" s="202"/>
      <c r="AE1975" s="202"/>
      <c r="AF1975" s="202"/>
      <c r="AG1975" s="202"/>
      <c r="AH1975" s="202"/>
      <c r="AI1975" s="202"/>
      <c r="AJ1975" s="202"/>
      <c r="AK1975" s="202"/>
      <c r="AL1975" s="202"/>
      <c r="AM1975" s="202"/>
      <c r="AN1975" s="202"/>
      <c r="AO1975" s="202"/>
      <c r="AP1975" s="202"/>
      <c r="AQ1975" s="202"/>
      <c r="AR1975" s="202"/>
      <c r="AS1975" s="202"/>
      <c r="AT1975" s="202"/>
      <c r="AU1975" s="202"/>
      <c r="AV1975" s="202"/>
      <c r="AW1975" s="202"/>
      <c r="AX1975" s="202"/>
      <c r="AY1975" s="202"/>
      <c r="AZ1975" s="202"/>
      <c r="BA1975" s="202"/>
      <c r="BB1975" s="202"/>
      <c r="BC1975" s="202"/>
    </row>
    <row r="1976" spans="18:55" ht="14.25" customHeight="1">
      <c r="R1976" s="202"/>
      <c r="S1976" s="202"/>
      <c r="T1976" s="202"/>
      <c r="U1976" s="202"/>
      <c r="V1976" s="202"/>
      <c r="W1976" s="202"/>
      <c r="X1976" s="202"/>
      <c r="Y1976" s="202"/>
      <c r="Z1976" s="202"/>
      <c r="AA1976" s="202"/>
      <c r="AB1976" s="202"/>
      <c r="AC1976" s="202"/>
      <c r="AD1976" s="202"/>
      <c r="AE1976" s="202"/>
      <c r="AF1976" s="202"/>
      <c r="AG1976" s="202"/>
      <c r="AH1976" s="202"/>
      <c r="AI1976" s="202"/>
      <c r="AJ1976" s="202"/>
      <c r="AK1976" s="202"/>
      <c r="AL1976" s="202"/>
      <c r="AM1976" s="202"/>
      <c r="AN1976" s="202"/>
      <c r="AO1976" s="202"/>
      <c r="AP1976" s="202"/>
      <c r="AQ1976" s="202"/>
      <c r="AR1976" s="202"/>
      <c r="AS1976" s="202"/>
      <c r="AT1976" s="202"/>
      <c r="AU1976" s="202"/>
      <c r="AV1976" s="202"/>
      <c r="AW1976" s="202"/>
      <c r="AX1976" s="202"/>
      <c r="AY1976" s="202"/>
      <c r="AZ1976" s="202"/>
      <c r="BA1976" s="202"/>
      <c r="BB1976" s="202"/>
      <c r="BC1976" s="202"/>
    </row>
    <row r="1977" spans="18:55" ht="14.25" customHeight="1">
      <c r="R1977" s="202"/>
      <c r="S1977" s="202"/>
      <c r="T1977" s="202"/>
      <c r="U1977" s="202"/>
      <c r="V1977" s="202"/>
      <c r="W1977" s="202"/>
      <c r="X1977" s="202"/>
      <c r="Y1977" s="202"/>
      <c r="Z1977" s="202"/>
      <c r="AA1977" s="202"/>
      <c r="AB1977" s="202"/>
      <c r="AC1977" s="202"/>
      <c r="AD1977" s="202"/>
      <c r="AE1977" s="202"/>
      <c r="AF1977" s="202"/>
      <c r="AG1977" s="202"/>
      <c r="AH1977" s="202"/>
      <c r="AI1977" s="202"/>
      <c r="AJ1977" s="202"/>
      <c r="AK1977" s="202"/>
      <c r="AL1977" s="202"/>
      <c r="AM1977" s="202"/>
      <c r="AN1977" s="202"/>
      <c r="AO1977" s="202"/>
      <c r="AP1977" s="202"/>
      <c r="AQ1977" s="202"/>
      <c r="AR1977" s="202"/>
      <c r="AS1977" s="202"/>
      <c r="AT1977" s="202"/>
      <c r="AU1977" s="202"/>
      <c r="AV1977" s="202"/>
      <c r="AW1977" s="202"/>
      <c r="AX1977" s="202"/>
      <c r="AY1977" s="202"/>
      <c r="AZ1977" s="202"/>
      <c r="BA1977" s="202"/>
      <c r="BB1977" s="202"/>
      <c r="BC1977" s="202"/>
    </row>
    <row r="1978" spans="18:55" ht="14.25" customHeight="1">
      <c r="R1978" s="202"/>
      <c r="S1978" s="202"/>
      <c r="T1978" s="202"/>
      <c r="U1978" s="202"/>
      <c r="V1978" s="202"/>
      <c r="W1978" s="202"/>
      <c r="X1978" s="202"/>
      <c r="Y1978" s="202"/>
      <c r="Z1978" s="202"/>
      <c r="AA1978" s="202"/>
      <c r="AB1978" s="202"/>
      <c r="AC1978" s="202"/>
      <c r="AD1978" s="202"/>
      <c r="AE1978" s="202"/>
      <c r="AF1978" s="202"/>
      <c r="AG1978" s="202"/>
      <c r="AH1978" s="202"/>
      <c r="AI1978" s="202"/>
      <c r="AJ1978" s="202"/>
      <c r="AK1978" s="202"/>
      <c r="AL1978" s="202"/>
      <c r="AM1978" s="202"/>
      <c r="AN1978" s="202"/>
      <c r="AO1978" s="202"/>
      <c r="AP1978" s="202"/>
      <c r="AQ1978" s="202"/>
      <c r="AR1978" s="202"/>
      <c r="AS1978" s="202"/>
      <c r="AT1978" s="202"/>
      <c r="AU1978" s="202"/>
      <c r="AV1978" s="202"/>
      <c r="AW1978" s="202"/>
      <c r="AX1978" s="202"/>
      <c r="AY1978" s="202"/>
      <c r="AZ1978" s="202"/>
      <c r="BA1978" s="202"/>
      <c r="BB1978" s="202"/>
      <c r="BC1978" s="202"/>
    </row>
    <row r="1979" spans="18:55" ht="14.25" customHeight="1">
      <c r="R1979" s="202"/>
      <c r="S1979" s="202"/>
      <c r="T1979" s="202"/>
      <c r="U1979" s="202"/>
      <c r="V1979" s="202"/>
      <c r="W1979" s="202"/>
      <c r="X1979" s="202"/>
      <c r="Y1979" s="202"/>
      <c r="Z1979" s="202"/>
      <c r="AA1979" s="202"/>
      <c r="AB1979" s="202"/>
      <c r="AC1979" s="202"/>
      <c r="AD1979" s="202"/>
      <c r="AE1979" s="202"/>
      <c r="AF1979" s="202"/>
      <c r="AG1979" s="202"/>
      <c r="AH1979" s="202"/>
      <c r="AI1979" s="202"/>
      <c r="AJ1979" s="202"/>
      <c r="AK1979" s="202"/>
      <c r="AL1979" s="202"/>
      <c r="AM1979" s="202"/>
      <c r="AN1979" s="202"/>
      <c r="AO1979" s="202"/>
      <c r="AP1979" s="202"/>
      <c r="AQ1979" s="202"/>
      <c r="AR1979" s="202"/>
      <c r="AS1979" s="202"/>
      <c r="AT1979" s="202"/>
      <c r="AU1979" s="202"/>
      <c r="AV1979" s="202"/>
      <c r="AW1979" s="202"/>
      <c r="AX1979" s="202"/>
      <c r="AY1979" s="202"/>
      <c r="AZ1979" s="202"/>
      <c r="BA1979" s="202"/>
      <c r="BB1979" s="202"/>
      <c r="BC1979" s="202"/>
    </row>
    <row r="1980" spans="18:55" ht="14.25" customHeight="1">
      <c r="R1980" s="202"/>
      <c r="S1980" s="202"/>
      <c r="T1980" s="202"/>
      <c r="U1980" s="202"/>
      <c r="V1980" s="202"/>
      <c r="W1980" s="202"/>
      <c r="X1980" s="202"/>
      <c r="Y1980" s="202"/>
      <c r="Z1980" s="202"/>
      <c r="AA1980" s="202"/>
      <c r="AB1980" s="202"/>
      <c r="AC1980" s="202"/>
      <c r="AD1980" s="202"/>
      <c r="AE1980" s="202"/>
      <c r="AF1980" s="202"/>
      <c r="AG1980" s="202"/>
      <c r="AH1980" s="202"/>
      <c r="AI1980" s="202"/>
      <c r="AJ1980" s="202"/>
      <c r="AK1980" s="202"/>
      <c r="AL1980" s="202"/>
      <c r="AM1980" s="202"/>
      <c r="AN1980" s="202"/>
      <c r="AO1980" s="202"/>
      <c r="AP1980" s="202"/>
      <c r="AQ1980" s="202"/>
      <c r="AR1980" s="202"/>
      <c r="AS1980" s="202"/>
      <c r="AT1980" s="202"/>
      <c r="AU1980" s="202"/>
      <c r="AV1980" s="202"/>
      <c r="AW1980" s="202"/>
      <c r="AX1980" s="202"/>
      <c r="AY1980" s="202"/>
      <c r="AZ1980" s="202"/>
      <c r="BA1980" s="202"/>
      <c r="BB1980" s="202"/>
      <c r="BC1980" s="202"/>
    </row>
    <row r="1981" spans="18:55" ht="14.25" customHeight="1">
      <c r="R1981" s="202"/>
      <c r="S1981" s="202"/>
      <c r="T1981" s="202"/>
      <c r="U1981" s="202"/>
      <c r="V1981" s="202"/>
      <c r="W1981" s="202"/>
      <c r="X1981" s="202"/>
      <c r="Y1981" s="202"/>
      <c r="Z1981" s="202"/>
      <c r="AA1981" s="202"/>
      <c r="AB1981" s="202"/>
      <c r="AC1981" s="202"/>
      <c r="AD1981" s="202"/>
      <c r="AE1981" s="202"/>
      <c r="AF1981" s="202"/>
      <c r="AG1981" s="202"/>
      <c r="AH1981" s="202"/>
      <c r="AI1981" s="202"/>
      <c r="AJ1981" s="202"/>
      <c r="AK1981" s="202"/>
      <c r="AL1981" s="202"/>
      <c r="AM1981" s="202"/>
      <c r="AN1981" s="202"/>
      <c r="AO1981" s="202"/>
      <c r="AP1981" s="202"/>
      <c r="AQ1981" s="202"/>
      <c r="AR1981" s="202"/>
      <c r="AS1981" s="202"/>
      <c r="AT1981" s="202"/>
      <c r="AU1981" s="202"/>
      <c r="AV1981" s="202"/>
      <c r="AW1981" s="202"/>
      <c r="AX1981" s="202"/>
      <c r="AY1981" s="202"/>
      <c r="AZ1981" s="202"/>
      <c r="BA1981" s="202"/>
      <c r="BB1981" s="202"/>
      <c r="BC1981" s="202"/>
    </row>
    <row r="1982" spans="18:55" ht="14.25" customHeight="1">
      <c r="R1982" s="202"/>
      <c r="S1982" s="202"/>
      <c r="T1982" s="202"/>
      <c r="U1982" s="202"/>
      <c r="V1982" s="202"/>
      <c r="W1982" s="202"/>
      <c r="X1982" s="202"/>
      <c r="Y1982" s="202"/>
      <c r="Z1982" s="202"/>
      <c r="AA1982" s="202"/>
      <c r="AB1982" s="202"/>
      <c r="AC1982" s="202"/>
      <c r="AD1982" s="202"/>
      <c r="AE1982" s="202"/>
      <c r="AF1982" s="202"/>
      <c r="AG1982" s="202"/>
      <c r="AH1982" s="202"/>
      <c r="AI1982" s="202"/>
      <c r="AJ1982" s="202"/>
      <c r="AK1982" s="202"/>
      <c r="AL1982" s="202"/>
      <c r="AM1982" s="202"/>
      <c r="AN1982" s="202"/>
      <c r="AO1982" s="202"/>
      <c r="AP1982" s="202"/>
      <c r="AQ1982" s="202"/>
      <c r="AR1982" s="202"/>
      <c r="AS1982" s="202"/>
      <c r="AT1982" s="202"/>
      <c r="AU1982" s="202"/>
      <c r="AV1982" s="202"/>
      <c r="AW1982" s="202"/>
      <c r="AX1982" s="202"/>
      <c r="AY1982" s="202"/>
      <c r="AZ1982" s="202"/>
      <c r="BA1982" s="202"/>
      <c r="BB1982" s="202"/>
      <c r="BC1982" s="202"/>
    </row>
    <row r="1983" spans="18:55" ht="14.25" customHeight="1">
      <c r="R1983" s="202"/>
      <c r="S1983" s="202"/>
      <c r="T1983" s="202"/>
      <c r="U1983" s="202"/>
      <c r="V1983" s="202"/>
      <c r="W1983" s="202"/>
      <c r="X1983" s="202"/>
      <c r="Y1983" s="202"/>
      <c r="Z1983" s="202"/>
      <c r="AA1983" s="202"/>
      <c r="AB1983" s="202"/>
      <c r="AC1983" s="202"/>
      <c r="AD1983" s="202"/>
      <c r="AE1983" s="202"/>
      <c r="AF1983" s="202"/>
      <c r="AG1983" s="202"/>
      <c r="AH1983" s="202"/>
      <c r="AI1983" s="202"/>
      <c r="AJ1983" s="202"/>
      <c r="AK1983" s="202"/>
      <c r="AL1983" s="202"/>
      <c r="AM1983" s="202"/>
      <c r="AN1983" s="202"/>
      <c r="AO1983" s="202"/>
      <c r="AP1983" s="202"/>
      <c r="AQ1983" s="202"/>
      <c r="AR1983" s="202"/>
      <c r="AS1983" s="202"/>
      <c r="AT1983" s="202"/>
      <c r="AU1983" s="202"/>
      <c r="AV1983" s="202"/>
      <c r="AW1983" s="202"/>
      <c r="AX1983" s="202"/>
      <c r="AY1983" s="202"/>
      <c r="AZ1983" s="202"/>
      <c r="BA1983" s="202"/>
      <c r="BB1983" s="202"/>
      <c r="BC1983" s="202"/>
    </row>
    <row r="1984" spans="18:55" ht="14.25" customHeight="1">
      <c r="R1984" s="202"/>
      <c r="S1984" s="202"/>
      <c r="T1984" s="202"/>
      <c r="U1984" s="202"/>
      <c r="V1984" s="202"/>
      <c r="W1984" s="202"/>
      <c r="X1984" s="202"/>
      <c r="Y1984" s="202"/>
      <c r="Z1984" s="202"/>
      <c r="AA1984" s="202"/>
      <c r="AB1984" s="202"/>
      <c r="AC1984" s="202"/>
      <c r="AD1984" s="202"/>
      <c r="AE1984" s="202"/>
      <c r="AF1984" s="202"/>
      <c r="AG1984" s="202"/>
      <c r="AH1984" s="202"/>
      <c r="AI1984" s="202"/>
      <c r="AJ1984" s="202"/>
      <c r="AK1984" s="202"/>
      <c r="AL1984" s="202"/>
      <c r="AM1984" s="202"/>
      <c r="AN1984" s="202"/>
      <c r="AO1984" s="202"/>
      <c r="AP1984" s="202"/>
      <c r="AQ1984" s="202"/>
      <c r="AR1984" s="202"/>
      <c r="AS1984" s="202"/>
      <c r="AT1984" s="202"/>
      <c r="AU1984" s="202"/>
      <c r="AV1984" s="202"/>
      <c r="AW1984" s="202"/>
      <c r="AX1984" s="202"/>
      <c r="AY1984" s="202"/>
      <c r="AZ1984" s="202"/>
      <c r="BA1984" s="202"/>
      <c r="BB1984" s="202"/>
      <c r="BC1984" s="202"/>
    </row>
    <row r="1985" spans="18:55" ht="14.25" customHeight="1">
      <c r="R1985" s="202"/>
      <c r="S1985" s="202"/>
      <c r="T1985" s="202"/>
      <c r="U1985" s="202"/>
      <c r="V1985" s="202"/>
      <c r="W1985" s="202"/>
      <c r="X1985" s="202"/>
      <c r="Y1985" s="202"/>
      <c r="Z1985" s="202"/>
      <c r="AA1985" s="202"/>
      <c r="AB1985" s="202"/>
      <c r="AC1985" s="202"/>
      <c r="AD1985" s="202"/>
      <c r="AE1985" s="202"/>
      <c r="AF1985" s="202"/>
      <c r="AG1985" s="202"/>
      <c r="AH1985" s="202"/>
      <c r="AI1985" s="202"/>
      <c r="AJ1985" s="202"/>
      <c r="AK1985" s="202"/>
      <c r="AL1985" s="202"/>
      <c r="AM1985" s="202"/>
      <c r="AN1985" s="202"/>
      <c r="AO1985" s="202"/>
      <c r="AP1985" s="202"/>
      <c r="AQ1985" s="202"/>
      <c r="AR1985" s="202"/>
      <c r="AS1985" s="202"/>
      <c r="AT1985" s="202"/>
      <c r="AU1985" s="202"/>
      <c r="AV1985" s="202"/>
      <c r="AW1985" s="202"/>
      <c r="AX1985" s="202"/>
      <c r="AY1985" s="202"/>
      <c r="AZ1985" s="202"/>
      <c r="BA1985" s="202"/>
      <c r="BB1985" s="202"/>
      <c r="BC1985" s="202"/>
    </row>
    <row r="1986" spans="18:55" ht="14.25" customHeight="1">
      <c r="R1986" s="202"/>
      <c r="S1986" s="202"/>
      <c r="T1986" s="202"/>
      <c r="U1986" s="202"/>
      <c r="V1986" s="202"/>
      <c r="W1986" s="202"/>
      <c r="X1986" s="202"/>
      <c r="Y1986" s="202"/>
      <c r="Z1986" s="202"/>
      <c r="AA1986" s="202"/>
      <c r="AB1986" s="202"/>
      <c r="AC1986" s="202"/>
      <c r="AD1986" s="202"/>
      <c r="AE1986" s="202"/>
      <c r="AF1986" s="202"/>
      <c r="AG1986" s="202"/>
      <c r="AH1986" s="202"/>
      <c r="AI1986" s="202"/>
      <c r="AJ1986" s="202"/>
      <c r="AK1986" s="202"/>
      <c r="AL1986" s="202"/>
      <c r="AM1986" s="202"/>
      <c r="AN1986" s="202"/>
      <c r="AO1986" s="202"/>
      <c r="AP1986" s="202"/>
      <c r="AQ1986" s="202"/>
      <c r="AR1986" s="202"/>
      <c r="AS1986" s="202"/>
      <c r="AT1986" s="202"/>
      <c r="AU1986" s="202"/>
      <c r="AV1986" s="202"/>
      <c r="AW1986" s="202"/>
      <c r="AX1986" s="202"/>
      <c r="AY1986" s="202"/>
      <c r="AZ1986" s="202"/>
      <c r="BA1986" s="202"/>
      <c r="BB1986" s="202"/>
      <c r="BC1986" s="202"/>
    </row>
    <row r="1987" spans="18:55" ht="14.25" customHeight="1">
      <c r="R1987" s="202"/>
      <c r="S1987" s="202"/>
      <c r="T1987" s="202"/>
      <c r="U1987" s="202"/>
      <c r="V1987" s="202"/>
      <c r="W1987" s="202"/>
      <c r="X1987" s="202"/>
      <c r="Y1987" s="202"/>
      <c r="Z1987" s="202"/>
      <c r="AA1987" s="202"/>
      <c r="AB1987" s="202"/>
      <c r="AC1987" s="202"/>
      <c r="AD1987" s="202"/>
      <c r="AE1987" s="202"/>
      <c r="AF1987" s="202"/>
      <c r="AG1987" s="202"/>
      <c r="AH1987" s="202"/>
      <c r="AI1987" s="202"/>
      <c r="AJ1987" s="202"/>
      <c r="AK1987" s="202"/>
      <c r="AL1987" s="202"/>
      <c r="AM1987" s="202"/>
      <c r="AN1987" s="202"/>
      <c r="AO1987" s="202"/>
      <c r="AP1987" s="202"/>
      <c r="AQ1987" s="202"/>
      <c r="AR1987" s="202"/>
      <c r="AS1987" s="202"/>
      <c r="AT1987" s="202"/>
      <c r="AU1987" s="202"/>
      <c r="AV1987" s="202"/>
      <c r="AW1987" s="202"/>
      <c r="AX1987" s="202"/>
      <c r="AY1987" s="202"/>
      <c r="AZ1987" s="202"/>
      <c r="BA1987" s="202"/>
      <c r="BB1987" s="202"/>
      <c r="BC1987" s="202"/>
    </row>
    <row r="1988" spans="18:55" ht="14.25" customHeight="1">
      <c r="R1988" s="202"/>
      <c r="S1988" s="202"/>
      <c r="T1988" s="202"/>
      <c r="U1988" s="202"/>
      <c r="V1988" s="202"/>
      <c r="W1988" s="202"/>
      <c r="X1988" s="202"/>
      <c r="Y1988" s="202"/>
      <c r="Z1988" s="202"/>
      <c r="AA1988" s="202"/>
      <c r="AB1988" s="202"/>
      <c r="AC1988" s="202"/>
      <c r="AD1988" s="202"/>
      <c r="AE1988" s="202"/>
      <c r="AF1988" s="202"/>
      <c r="AG1988" s="202"/>
      <c r="AH1988" s="202"/>
      <c r="AI1988" s="202"/>
      <c r="AJ1988" s="202"/>
      <c r="AK1988" s="202"/>
      <c r="AL1988" s="202"/>
      <c r="AM1988" s="202"/>
      <c r="AN1988" s="202"/>
      <c r="AO1988" s="202"/>
      <c r="AP1988" s="202"/>
      <c r="AQ1988" s="202"/>
      <c r="AR1988" s="202"/>
      <c r="AS1988" s="202"/>
      <c r="AT1988" s="202"/>
      <c r="AU1988" s="202"/>
      <c r="AV1988" s="202"/>
      <c r="AW1988" s="202"/>
      <c r="AX1988" s="202"/>
      <c r="AY1988" s="202"/>
      <c r="AZ1988" s="202"/>
      <c r="BA1988" s="202"/>
      <c r="BB1988" s="202"/>
      <c r="BC1988" s="202"/>
    </row>
    <row r="1989" spans="18:55" ht="14.25" customHeight="1">
      <c r="R1989" s="202"/>
      <c r="S1989" s="202"/>
      <c r="T1989" s="202"/>
      <c r="U1989" s="202"/>
      <c r="V1989" s="202"/>
      <c r="W1989" s="202"/>
      <c r="X1989" s="202"/>
      <c r="Y1989" s="202"/>
      <c r="Z1989" s="202"/>
      <c r="AA1989" s="202"/>
      <c r="AB1989" s="202"/>
      <c r="AC1989" s="202"/>
      <c r="AD1989" s="202"/>
      <c r="AE1989" s="202"/>
      <c r="AF1989" s="202"/>
      <c r="AG1989" s="202"/>
      <c r="AH1989" s="202"/>
      <c r="AI1989" s="202"/>
      <c r="AJ1989" s="202"/>
      <c r="AK1989" s="202"/>
      <c r="AL1989" s="202"/>
      <c r="AM1989" s="202"/>
      <c r="AN1989" s="202"/>
      <c r="AO1989" s="202"/>
      <c r="AP1989" s="202"/>
      <c r="AQ1989" s="202"/>
      <c r="AR1989" s="202"/>
      <c r="AS1989" s="202"/>
      <c r="AT1989" s="202"/>
      <c r="AU1989" s="202"/>
      <c r="AV1989" s="202"/>
      <c r="AW1989" s="202"/>
      <c r="AX1989" s="202"/>
      <c r="AY1989" s="202"/>
      <c r="AZ1989" s="202"/>
      <c r="BA1989" s="202"/>
      <c r="BB1989" s="202"/>
      <c r="BC1989" s="202"/>
    </row>
    <row r="1990" spans="18:55" ht="14.25" customHeight="1">
      <c r="R1990" s="202"/>
      <c r="S1990" s="202"/>
      <c r="T1990" s="202"/>
      <c r="U1990" s="202"/>
      <c r="V1990" s="202"/>
      <c r="W1990" s="202"/>
      <c r="X1990" s="202"/>
      <c r="Y1990" s="202"/>
      <c r="Z1990" s="202"/>
      <c r="AA1990" s="202"/>
      <c r="AB1990" s="202"/>
      <c r="AC1990" s="202"/>
      <c r="AD1990" s="202"/>
      <c r="AE1990" s="202"/>
      <c r="AF1990" s="202"/>
      <c r="AG1990" s="202"/>
      <c r="AH1990" s="202"/>
      <c r="AI1990" s="202"/>
      <c r="AJ1990" s="202"/>
      <c r="AK1990" s="202"/>
      <c r="AL1990" s="202"/>
      <c r="AM1990" s="202"/>
      <c r="AN1990" s="202"/>
      <c r="AO1990" s="202"/>
      <c r="AP1990" s="202"/>
      <c r="AQ1990" s="202"/>
      <c r="AR1990" s="202"/>
      <c r="AS1990" s="202"/>
      <c r="AT1990" s="202"/>
      <c r="AU1990" s="202"/>
      <c r="AV1990" s="202"/>
      <c r="AW1990" s="202"/>
      <c r="AX1990" s="202"/>
      <c r="AY1990" s="202"/>
      <c r="AZ1990" s="202"/>
      <c r="BA1990" s="202"/>
      <c r="BB1990" s="202"/>
      <c r="BC1990" s="202"/>
    </row>
    <row r="1991" spans="18:55" ht="14.25" customHeight="1">
      <c r="R1991" s="202"/>
      <c r="S1991" s="202"/>
      <c r="T1991" s="202"/>
      <c r="U1991" s="202"/>
      <c r="V1991" s="202"/>
      <c r="W1991" s="202"/>
      <c r="X1991" s="202"/>
      <c r="Y1991" s="202"/>
      <c r="Z1991" s="202"/>
      <c r="AA1991" s="202"/>
      <c r="AB1991" s="202"/>
      <c r="AC1991" s="202"/>
      <c r="AD1991" s="202"/>
      <c r="AE1991" s="202"/>
      <c r="AF1991" s="202"/>
      <c r="AG1991" s="202"/>
      <c r="AH1991" s="202"/>
      <c r="AI1991" s="202"/>
      <c r="AJ1991" s="202"/>
      <c r="AK1991" s="202"/>
      <c r="AL1991" s="202"/>
      <c r="AM1991" s="202"/>
      <c r="AN1991" s="202"/>
      <c r="AO1991" s="202"/>
      <c r="AP1991" s="202"/>
      <c r="AQ1991" s="202"/>
      <c r="AR1991" s="202"/>
      <c r="AS1991" s="202"/>
      <c r="AT1991" s="202"/>
      <c r="AU1991" s="202"/>
      <c r="AV1991" s="202"/>
      <c r="AW1991" s="202"/>
      <c r="AX1991" s="202"/>
      <c r="AY1991" s="202"/>
      <c r="AZ1991" s="202"/>
      <c r="BA1991" s="202"/>
      <c r="BB1991" s="202"/>
      <c r="BC1991" s="202"/>
    </row>
    <row r="1992" spans="18:55" ht="14.25" customHeight="1">
      <c r="R1992" s="202"/>
      <c r="S1992" s="202"/>
      <c r="T1992" s="202"/>
      <c r="U1992" s="202"/>
      <c r="V1992" s="202"/>
      <c r="W1992" s="202"/>
      <c r="X1992" s="202"/>
      <c r="Y1992" s="202"/>
      <c r="Z1992" s="202"/>
      <c r="AA1992" s="202"/>
      <c r="AB1992" s="202"/>
      <c r="AC1992" s="202"/>
      <c r="AD1992" s="202"/>
      <c r="AE1992" s="202"/>
      <c r="AF1992" s="202"/>
      <c r="AG1992" s="202"/>
      <c r="AH1992" s="202"/>
      <c r="AI1992" s="202"/>
      <c r="AJ1992" s="202"/>
      <c r="AK1992" s="202"/>
      <c r="AL1992" s="202"/>
      <c r="AM1992" s="202"/>
      <c r="AN1992" s="202"/>
      <c r="AO1992" s="202"/>
      <c r="AP1992" s="202"/>
      <c r="AQ1992" s="202"/>
      <c r="AR1992" s="202"/>
      <c r="AS1992" s="202"/>
      <c r="AT1992" s="202"/>
      <c r="AU1992" s="202"/>
      <c r="AV1992" s="202"/>
      <c r="AW1992" s="202"/>
      <c r="AX1992" s="202"/>
      <c r="AY1992" s="202"/>
      <c r="AZ1992" s="202"/>
      <c r="BA1992" s="202"/>
      <c r="BB1992" s="202"/>
      <c r="BC1992" s="202"/>
    </row>
    <row r="1993" spans="18:55" ht="14.25" customHeight="1">
      <c r="R1993" s="202"/>
      <c r="S1993" s="202"/>
      <c r="T1993" s="202"/>
      <c r="U1993" s="202"/>
      <c r="V1993" s="202"/>
      <c r="W1993" s="202"/>
      <c r="X1993" s="202"/>
      <c r="Y1993" s="202"/>
      <c r="Z1993" s="202"/>
      <c r="AA1993" s="202"/>
      <c r="AB1993" s="202"/>
      <c r="AC1993" s="202"/>
      <c r="AD1993" s="202"/>
      <c r="AE1993" s="202"/>
      <c r="AF1993" s="202"/>
      <c r="AG1993" s="202"/>
      <c r="AH1993" s="202"/>
      <c r="AI1993" s="202"/>
      <c r="AJ1993" s="202"/>
      <c r="AK1993" s="202"/>
      <c r="AL1993" s="202"/>
      <c r="AM1993" s="202"/>
      <c r="AN1993" s="202"/>
      <c r="AO1993" s="202"/>
      <c r="AP1993" s="202"/>
      <c r="AQ1993" s="202"/>
      <c r="AR1993" s="202"/>
      <c r="AS1993" s="202"/>
      <c r="AT1993" s="202"/>
      <c r="AU1993" s="202"/>
      <c r="AV1993" s="202"/>
      <c r="AW1993" s="202"/>
      <c r="AX1993" s="202"/>
      <c r="AY1993" s="202"/>
      <c r="AZ1993" s="202"/>
      <c r="BA1993" s="202"/>
      <c r="BB1993" s="202"/>
      <c r="BC1993" s="202"/>
    </row>
    <row r="1994" spans="18:55" ht="14.25" customHeight="1">
      <c r="R1994" s="202"/>
      <c r="S1994" s="202"/>
      <c r="T1994" s="202"/>
      <c r="U1994" s="202"/>
      <c r="V1994" s="202"/>
      <c r="W1994" s="202"/>
      <c r="X1994" s="202"/>
      <c r="Y1994" s="202"/>
      <c r="Z1994" s="202"/>
      <c r="AA1994" s="202"/>
      <c r="AB1994" s="202"/>
      <c r="AC1994" s="202"/>
      <c r="AD1994" s="202"/>
      <c r="AE1994" s="202"/>
      <c r="AF1994" s="202"/>
      <c r="AG1994" s="202"/>
      <c r="AH1994" s="202"/>
      <c r="AI1994" s="202"/>
      <c r="AJ1994" s="202"/>
      <c r="AK1994" s="202"/>
      <c r="AL1994" s="202"/>
      <c r="AM1994" s="202"/>
      <c r="AN1994" s="202"/>
      <c r="AO1994" s="202"/>
      <c r="AP1994" s="202"/>
      <c r="AQ1994" s="202"/>
      <c r="AR1994" s="202"/>
      <c r="AS1994" s="202"/>
      <c r="AT1994" s="202"/>
      <c r="AU1994" s="202"/>
      <c r="AV1994" s="202"/>
      <c r="AW1994" s="202"/>
      <c r="AX1994" s="202"/>
      <c r="AY1994" s="202"/>
      <c r="AZ1994" s="202"/>
      <c r="BA1994" s="202"/>
      <c r="BB1994" s="202"/>
      <c r="BC1994" s="202"/>
    </row>
    <row r="1995" spans="18:55" ht="14.25" customHeight="1">
      <c r="R1995" s="202"/>
      <c r="S1995" s="202"/>
      <c r="T1995" s="202"/>
      <c r="U1995" s="202"/>
      <c r="V1995" s="202"/>
      <c r="W1995" s="202"/>
      <c r="X1995" s="202"/>
      <c r="Y1995" s="202"/>
      <c r="Z1995" s="202"/>
      <c r="AA1995" s="202"/>
      <c r="AB1995" s="202"/>
      <c r="AC1995" s="202"/>
      <c r="AD1995" s="202"/>
      <c r="AE1995" s="202"/>
      <c r="AF1995" s="202"/>
      <c r="AG1995" s="202"/>
      <c r="AH1995" s="202"/>
      <c r="AI1995" s="202"/>
      <c r="AJ1995" s="202"/>
      <c r="AK1995" s="202"/>
      <c r="AL1995" s="202"/>
      <c r="AM1995" s="202"/>
      <c r="AN1995" s="202"/>
      <c r="AO1995" s="202"/>
      <c r="AP1995" s="202"/>
      <c r="AQ1995" s="202"/>
      <c r="AR1995" s="202"/>
      <c r="AS1995" s="202"/>
      <c r="AT1995" s="202"/>
      <c r="AU1995" s="202"/>
      <c r="AV1995" s="202"/>
      <c r="AW1995" s="202"/>
      <c r="AX1995" s="202"/>
      <c r="AY1995" s="202"/>
      <c r="AZ1995" s="202"/>
      <c r="BA1995" s="202"/>
      <c r="BB1995" s="202"/>
      <c r="BC1995" s="202"/>
    </row>
    <row r="1996" spans="18:55" ht="14.25" customHeight="1">
      <c r="R1996" s="202"/>
      <c r="S1996" s="202"/>
      <c r="T1996" s="202"/>
      <c r="U1996" s="202"/>
      <c r="V1996" s="202"/>
      <c r="W1996" s="202"/>
      <c r="X1996" s="202"/>
      <c r="Y1996" s="202"/>
      <c r="Z1996" s="202"/>
      <c r="AA1996" s="202"/>
      <c r="AB1996" s="202"/>
      <c r="AC1996" s="202"/>
      <c r="AD1996" s="202"/>
      <c r="AE1996" s="202"/>
      <c r="AF1996" s="202"/>
      <c r="AG1996" s="202"/>
      <c r="AH1996" s="202"/>
      <c r="AI1996" s="202"/>
      <c r="AJ1996" s="202"/>
      <c r="AK1996" s="202"/>
      <c r="AL1996" s="202"/>
      <c r="AM1996" s="202"/>
      <c r="AN1996" s="202"/>
      <c r="AO1996" s="202"/>
      <c r="AP1996" s="202"/>
      <c r="AQ1996" s="202"/>
      <c r="AR1996" s="202"/>
      <c r="AS1996" s="202"/>
      <c r="AT1996" s="202"/>
      <c r="AU1996" s="202"/>
      <c r="AV1996" s="202"/>
      <c r="AW1996" s="202"/>
      <c r="AX1996" s="202"/>
      <c r="AY1996" s="202"/>
      <c r="AZ1996" s="202"/>
      <c r="BA1996" s="202"/>
      <c r="BB1996" s="202"/>
      <c r="BC1996" s="202"/>
    </row>
    <row r="1997" spans="18:55" ht="14.25" customHeight="1">
      <c r="R1997" s="202"/>
      <c r="S1997" s="202"/>
      <c r="T1997" s="202"/>
      <c r="U1997" s="202"/>
      <c r="V1997" s="202"/>
      <c r="W1997" s="202"/>
      <c r="X1997" s="202"/>
      <c r="Y1997" s="202"/>
      <c r="Z1997" s="202"/>
      <c r="AA1997" s="202"/>
      <c r="AB1997" s="202"/>
      <c r="AC1997" s="202"/>
      <c r="AD1997" s="202"/>
      <c r="AE1997" s="202"/>
      <c r="AF1997" s="202"/>
      <c r="AG1997" s="202"/>
      <c r="AH1997" s="202"/>
      <c r="AI1997" s="202"/>
      <c r="AJ1997" s="202"/>
      <c r="AK1997" s="202"/>
      <c r="AL1997" s="202"/>
      <c r="AM1997" s="202"/>
      <c r="AN1997" s="202"/>
      <c r="AO1997" s="202"/>
      <c r="AP1997" s="202"/>
      <c r="AQ1997" s="202"/>
      <c r="AR1997" s="202"/>
      <c r="AS1997" s="202"/>
      <c r="AT1997" s="202"/>
      <c r="AU1997" s="202"/>
      <c r="AV1997" s="202"/>
      <c r="AW1997" s="202"/>
      <c r="AX1997" s="202"/>
      <c r="AY1997" s="202"/>
      <c r="AZ1997" s="202"/>
      <c r="BA1997" s="202"/>
      <c r="BB1997" s="202"/>
      <c r="BC1997" s="202"/>
    </row>
    <row r="1998" spans="18:55" ht="14.25" customHeight="1">
      <c r="R1998" s="202"/>
      <c r="S1998" s="202"/>
      <c r="T1998" s="202"/>
      <c r="U1998" s="202"/>
      <c r="V1998" s="202"/>
      <c r="W1998" s="202"/>
      <c r="X1998" s="202"/>
      <c r="Y1998" s="202"/>
      <c r="Z1998" s="202"/>
      <c r="AA1998" s="202"/>
      <c r="AB1998" s="202"/>
      <c r="AC1998" s="202"/>
      <c r="AD1998" s="202"/>
      <c r="AE1998" s="202"/>
      <c r="AF1998" s="202"/>
      <c r="AG1998" s="202"/>
      <c r="AH1998" s="202"/>
      <c r="AI1998" s="202"/>
      <c r="AJ1998" s="202"/>
      <c r="AK1998" s="202"/>
      <c r="AL1998" s="202"/>
      <c r="AM1998" s="202"/>
      <c r="AN1998" s="202"/>
      <c r="AO1998" s="202"/>
      <c r="AP1998" s="202"/>
      <c r="AQ1998" s="202"/>
      <c r="AR1998" s="202"/>
      <c r="AS1998" s="202"/>
      <c r="AT1998" s="202"/>
      <c r="AU1998" s="202"/>
      <c r="AV1998" s="202"/>
      <c r="AW1998" s="202"/>
      <c r="AX1998" s="202"/>
      <c r="AY1998" s="202"/>
      <c r="AZ1998" s="202"/>
      <c r="BA1998" s="202"/>
      <c r="BB1998" s="202"/>
      <c r="BC1998" s="202"/>
    </row>
    <row r="1999" spans="18:55" ht="14.25" customHeight="1">
      <c r="R1999" s="202"/>
      <c r="S1999" s="202"/>
      <c r="T1999" s="202"/>
      <c r="U1999" s="202"/>
      <c r="V1999" s="202"/>
      <c r="W1999" s="202"/>
      <c r="X1999" s="202"/>
      <c r="Y1999" s="202"/>
      <c r="Z1999" s="202"/>
      <c r="AA1999" s="202"/>
      <c r="AB1999" s="202"/>
      <c r="AC1999" s="202"/>
      <c r="AD1999" s="202"/>
      <c r="AE1999" s="202"/>
      <c r="AF1999" s="202"/>
      <c r="AG1999" s="202"/>
      <c r="AH1999" s="202"/>
      <c r="AI1999" s="202"/>
      <c r="AJ1999" s="202"/>
      <c r="AK1999" s="202"/>
      <c r="AL1999" s="202"/>
      <c r="AM1999" s="202"/>
      <c r="AN1999" s="202"/>
      <c r="AO1999" s="202"/>
      <c r="AP1999" s="202"/>
      <c r="AQ1999" s="202"/>
      <c r="AR1999" s="202"/>
      <c r="AS1999" s="202"/>
      <c r="AT1999" s="202"/>
      <c r="AU1999" s="202"/>
      <c r="AV1999" s="202"/>
      <c r="AW1999" s="202"/>
      <c r="AX1999" s="202"/>
      <c r="AY1999" s="202"/>
      <c r="AZ1999" s="202"/>
      <c r="BA1999" s="202"/>
      <c r="BB1999" s="202"/>
      <c r="BC1999" s="202"/>
    </row>
    <row r="2000" spans="18:55" ht="14.25" customHeight="1">
      <c r="R2000" s="202"/>
      <c r="S2000" s="202"/>
      <c r="T2000" s="202"/>
      <c r="U2000" s="202"/>
      <c r="V2000" s="202"/>
      <c r="W2000" s="202"/>
      <c r="X2000" s="202"/>
      <c r="Y2000" s="202"/>
      <c r="Z2000" s="202"/>
      <c r="AA2000" s="202"/>
      <c r="AB2000" s="202"/>
      <c r="AC2000" s="202"/>
      <c r="AD2000" s="202"/>
      <c r="AE2000" s="202"/>
      <c r="AF2000" s="202"/>
      <c r="AG2000" s="202"/>
      <c r="AH2000" s="202"/>
      <c r="AI2000" s="202"/>
      <c r="AJ2000" s="202"/>
      <c r="AK2000" s="202"/>
      <c r="AL2000" s="202"/>
      <c r="AM2000" s="202"/>
      <c r="AN2000" s="202"/>
      <c r="AO2000" s="202"/>
      <c r="AP2000" s="202"/>
      <c r="AQ2000" s="202"/>
      <c r="AR2000" s="202"/>
      <c r="AS2000" s="202"/>
      <c r="AT2000" s="202"/>
      <c r="AU2000" s="202"/>
      <c r="AV2000" s="202"/>
      <c r="AW2000" s="202"/>
      <c r="AX2000" s="202"/>
      <c r="AY2000" s="202"/>
      <c r="AZ2000" s="202"/>
      <c r="BA2000" s="202"/>
      <c r="BB2000" s="202"/>
      <c r="BC2000" s="202"/>
    </row>
    <row r="2001" spans="18:55" ht="14.25" customHeight="1">
      <c r="R2001" s="202"/>
      <c r="S2001" s="202"/>
      <c r="T2001" s="202"/>
      <c r="U2001" s="202"/>
      <c r="V2001" s="202"/>
      <c r="W2001" s="202"/>
      <c r="X2001" s="202"/>
      <c r="Y2001" s="202"/>
      <c r="Z2001" s="202"/>
      <c r="AA2001" s="202"/>
      <c r="AB2001" s="202"/>
      <c r="AC2001" s="202"/>
      <c r="AD2001" s="202"/>
      <c r="AE2001" s="202"/>
      <c r="AF2001" s="202"/>
      <c r="AG2001" s="202"/>
      <c r="AH2001" s="202"/>
      <c r="AI2001" s="202"/>
      <c r="AJ2001" s="202"/>
      <c r="AK2001" s="202"/>
      <c r="AL2001" s="202"/>
      <c r="AM2001" s="202"/>
      <c r="AN2001" s="202"/>
      <c r="AO2001" s="202"/>
      <c r="AP2001" s="202"/>
      <c r="AQ2001" s="202"/>
      <c r="AR2001" s="202"/>
      <c r="AS2001" s="202"/>
      <c r="AT2001" s="202"/>
      <c r="AU2001" s="202"/>
      <c r="AV2001" s="202"/>
      <c r="AW2001" s="202"/>
      <c r="AX2001" s="202"/>
      <c r="AY2001" s="202"/>
      <c r="AZ2001" s="202"/>
      <c r="BA2001" s="202"/>
      <c r="BB2001" s="202"/>
      <c r="BC2001" s="202"/>
    </row>
    <row r="2002" spans="18:55" ht="14.25" customHeight="1">
      <c r="R2002" s="202"/>
      <c r="S2002" s="202"/>
      <c r="T2002" s="202"/>
      <c r="U2002" s="202"/>
      <c r="V2002" s="202"/>
      <c r="W2002" s="202"/>
      <c r="X2002" s="202"/>
      <c r="Y2002" s="202"/>
      <c r="Z2002" s="202"/>
      <c r="AA2002" s="202"/>
      <c r="AB2002" s="202"/>
      <c r="AC2002" s="202"/>
      <c r="AD2002" s="202"/>
      <c r="AE2002" s="202"/>
      <c r="AF2002" s="202"/>
      <c r="AG2002" s="202"/>
      <c r="AH2002" s="202"/>
      <c r="AI2002" s="202"/>
      <c r="AJ2002" s="202"/>
      <c r="AK2002" s="202"/>
      <c r="AL2002" s="202"/>
      <c r="AM2002" s="202"/>
      <c r="AN2002" s="202"/>
      <c r="AO2002" s="202"/>
      <c r="AP2002" s="202"/>
      <c r="AQ2002" s="202"/>
      <c r="AR2002" s="202"/>
      <c r="AS2002" s="202"/>
      <c r="AT2002" s="202"/>
      <c r="AU2002" s="202"/>
      <c r="AV2002" s="202"/>
      <c r="AW2002" s="202"/>
      <c r="AX2002" s="202"/>
      <c r="AY2002" s="202"/>
      <c r="AZ2002" s="202"/>
      <c r="BA2002" s="202"/>
      <c r="BB2002" s="202"/>
      <c r="BC2002" s="202"/>
    </row>
    <row r="2003" spans="18:55" ht="14.25" customHeight="1">
      <c r="R2003" s="202"/>
      <c r="S2003" s="202"/>
      <c r="T2003" s="202"/>
      <c r="U2003" s="202"/>
      <c r="V2003" s="202"/>
      <c r="W2003" s="202"/>
      <c r="X2003" s="202"/>
      <c r="Y2003" s="202"/>
      <c r="Z2003" s="202"/>
      <c r="AA2003" s="202"/>
      <c r="AB2003" s="202"/>
      <c r="AC2003" s="202"/>
      <c r="AD2003" s="202"/>
      <c r="AE2003" s="202"/>
      <c r="AF2003" s="202"/>
      <c r="AG2003" s="202"/>
      <c r="AH2003" s="202"/>
      <c r="AI2003" s="202"/>
      <c r="AJ2003" s="202"/>
      <c r="AK2003" s="202"/>
      <c r="AL2003" s="202"/>
      <c r="AM2003" s="202"/>
      <c r="AN2003" s="202"/>
      <c r="AO2003" s="202"/>
      <c r="AP2003" s="202"/>
      <c r="AQ2003" s="202"/>
      <c r="AR2003" s="202"/>
      <c r="AS2003" s="202"/>
      <c r="AT2003" s="202"/>
      <c r="AU2003" s="202"/>
      <c r="AV2003" s="202"/>
      <c r="AW2003" s="202"/>
      <c r="AX2003" s="202"/>
      <c r="AY2003" s="202"/>
      <c r="AZ2003" s="202"/>
      <c r="BA2003" s="202"/>
      <c r="BB2003" s="202"/>
      <c r="BC2003" s="202"/>
    </row>
    <row r="2004" spans="18:55" ht="14.25" customHeight="1">
      <c r="R2004" s="202"/>
      <c r="S2004" s="202"/>
      <c r="T2004" s="202"/>
      <c r="U2004" s="202"/>
      <c r="V2004" s="202"/>
      <c r="W2004" s="202"/>
      <c r="X2004" s="202"/>
      <c r="Y2004" s="202"/>
      <c r="Z2004" s="202"/>
      <c r="AA2004" s="202"/>
      <c r="AB2004" s="202"/>
      <c r="AC2004" s="202"/>
      <c r="AD2004" s="202"/>
      <c r="AE2004" s="202"/>
      <c r="AF2004" s="202"/>
      <c r="AG2004" s="202"/>
      <c r="AH2004" s="202"/>
      <c r="AI2004" s="202"/>
      <c r="AJ2004" s="202"/>
      <c r="AK2004" s="202"/>
      <c r="AL2004" s="202"/>
      <c r="AM2004" s="202"/>
      <c r="AN2004" s="202"/>
      <c r="AO2004" s="202"/>
      <c r="AP2004" s="202"/>
      <c r="AQ2004" s="202"/>
      <c r="AR2004" s="202"/>
      <c r="AS2004" s="202"/>
      <c r="AT2004" s="202"/>
      <c r="AU2004" s="202"/>
      <c r="AV2004" s="202"/>
      <c r="AW2004" s="202"/>
      <c r="AX2004" s="202"/>
      <c r="AY2004" s="202"/>
      <c r="AZ2004" s="202"/>
      <c r="BA2004" s="202"/>
      <c r="BB2004" s="202"/>
      <c r="BC2004" s="202"/>
    </row>
    <row r="2005" spans="18:55" ht="14.25" customHeight="1">
      <c r="R2005" s="202"/>
      <c r="S2005" s="202"/>
      <c r="T2005" s="202"/>
      <c r="U2005" s="202"/>
      <c r="V2005" s="202"/>
      <c r="W2005" s="202"/>
      <c r="X2005" s="202"/>
      <c r="Y2005" s="202"/>
      <c r="Z2005" s="202"/>
      <c r="AA2005" s="202"/>
      <c r="AB2005" s="202"/>
      <c r="AC2005" s="202"/>
      <c r="AD2005" s="202"/>
      <c r="AE2005" s="202"/>
      <c r="AF2005" s="202"/>
      <c r="AG2005" s="202"/>
      <c r="AH2005" s="202"/>
      <c r="AI2005" s="202"/>
      <c r="AJ2005" s="202"/>
      <c r="AK2005" s="202"/>
      <c r="AL2005" s="202"/>
      <c r="AM2005" s="202"/>
      <c r="AN2005" s="202"/>
      <c r="AO2005" s="202"/>
      <c r="AP2005" s="202"/>
      <c r="AQ2005" s="202"/>
      <c r="AR2005" s="202"/>
      <c r="AS2005" s="202"/>
      <c r="AT2005" s="202"/>
      <c r="AU2005" s="202"/>
      <c r="AV2005" s="202"/>
      <c r="AW2005" s="202"/>
      <c r="AX2005" s="202"/>
      <c r="AY2005" s="202"/>
      <c r="AZ2005" s="202"/>
      <c r="BA2005" s="202"/>
      <c r="BB2005" s="202"/>
      <c r="BC2005" s="202"/>
    </row>
    <row r="2006" spans="18:55" ht="14.25" customHeight="1">
      <c r="R2006" s="202"/>
      <c r="S2006" s="202"/>
      <c r="T2006" s="202"/>
      <c r="U2006" s="202"/>
      <c r="V2006" s="202"/>
      <c r="W2006" s="202"/>
      <c r="X2006" s="202"/>
      <c r="Y2006" s="202"/>
      <c r="Z2006" s="202"/>
      <c r="AA2006" s="202"/>
      <c r="AB2006" s="202"/>
      <c r="AC2006" s="202"/>
      <c r="AD2006" s="202"/>
      <c r="AE2006" s="202"/>
      <c r="AF2006" s="202"/>
      <c r="AG2006" s="202"/>
      <c r="AH2006" s="202"/>
      <c r="AI2006" s="202"/>
      <c r="AJ2006" s="202"/>
      <c r="AK2006" s="202"/>
      <c r="AL2006" s="202"/>
      <c r="AM2006" s="202"/>
      <c r="AN2006" s="202"/>
      <c r="AO2006" s="202"/>
      <c r="AP2006" s="202"/>
      <c r="AQ2006" s="202"/>
      <c r="AR2006" s="202"/>
      <c r="AS2006" s="202"/>
      <c r="AT2006" s="202"/>
      <c r="AU2006" s="202"/>
      <c r="AV2006" s="202"/>
      <c r="AW2006" s="202"/>
      <c r="AX2006" s="202"/>
      <c r="AY2006" s="202"/>
      <c r="AZ2006" s="202"/>
      <c r="BA2006" s="202"/>
      <c r="BB2006" s="202"/>
      <c r="BC2006" s="202"/>
    </row>
    <row r="2007" spans="18:55" ht="14.25" customHeight="1">
      <c r="R2007" s="202"/>
      <c r="S2007" s="202"/>
      <c r="T2007" s="202"/>
      <c r="U2007" s="202"/>
      <c r="V2007" s="202"/>
      <c r="W2007" s="202"/>
      <c r="X2007" s="202"/>
      <c r="Y2007" s="202"/>
      <c r="Z2007" s="202"/>
      <c r="AA2007" s="202"/>
      <c r="AB2007" s="202"/>
      <c r="AC2007" s="202"/>
      <c r="AD2007" s="202"/>
      <c r="AE2007" s="202"/>
      <c r="AF2007" s="202"/>
      <c r="AG2007" s="202"/>
      <c r="AH2007" s="202"/>
      <c r="AI2007" s="202"/>
      <c r="AJ2007" s="202"/>
      <c r="AK2007" s="202"/>
      <c r="AL2007" s="202"/>
      <c r="AM2007" s="202"/>
      <c r="AN2007" s="202"/>
      <c r="AO2007" s="202"/>
      <c r="AP2007" s="202"/>
      <c r="AQ2007" s="202"/>
      <c r="AR2007" s="202"/>
      <c r="AS2007" s="202"/>
      <c r="AT2007" s="202"/>
      <c r="AU2007" s="202"/>
      <c r="AV2007" s="202"/>
      <c r="AW2007" s="202"/>
      <c r="AX2007" s="202"/>
      <c r="AY2007" s="202"/>
      <c r="AZ2007" s="202"/>
      <c r="BA2007" s="202"/>
      <c r="BB2007" s="202"/>
      <c r="BC2007" s="202"/>
    </row>
    <row r="2008" spans="18:55" ht="14.25" customHeight="1">
      <c r="R2008" s="202"/>
      <c r="S2008" s="202"/>
      <c r="T2008" s="202"/>
      <c r="U2008" s="202"/>
      <c r="V2008" s="202"/>
      <c r="W2008" s="202"/>
      <c r="X2008" s="202"/>
      <c r="Y2008" s="202"/>
      <c r="Z2008" s="202"/>
      <c r="AA2008" s="202"/>
      <c r="AB2008" s="202"/>
      <c r="AC2008" s="202"/>
      <c r="AD2008" s="202"/>
      <c r="AE2008" s="202"/>
      <c r="AF2008" s="202"/>
      <c r="AG2008" s="202"/>
      <c r="AH2008" s="202"/>
      <c r="AI2008" s="202"/>
      <c r="AJ2008" s="202"/>
      <c r="AK2008" s="202"/>
      <c r="AL2008" s="202"/>
      <c r="AM2008" s="202"/>
      <c r="AN2008" s="202"/>
      <c r="AO2008" s="202"/>
      <c r="AP2008" s="202"/>
      <c r="AQ2008" s="202"/>
      <c r="AR2008" s="202"/>
      <c r="AS2008" s="202"/>
      <c r="AT2008" s="202"/>
      <c r="AU2008" s="202"/>
      <c r="AV2008" s="202"/>
      <c r="AW2008" s="202"/>
      <c r="AX2008" s="202"/>
      <c r="AY2008" s="202"/>
      <c r="AZ2008" s="202"/>
      <c r="BA2008" s="202"/>
      <c r="BB2008" s="202"/>
      <c r="BC2008" s="202"/>
    </row>
    <row r="2009" spans="18:55" ht="14.25" customHeight="1">
      <c r="R2009" s="202"/>
      <c r="S2009" s="202"/>
      <c r="T2009" s="202"/>
      <c r="U2009" s="202"/>
      <c r="V2009" s="202"/>
      <c r="W2009" s="202"/>
      <c r="X2009" s="202"/>
      <c r="Y2009" s="202"/>
      <c r="Z2009" s="202"/>
      <c r="AA2009" s="202"/>
      <c r="AB2009" s="202"/>
      <c r="AC2009" s="202"/>
      <c r="AD2009" s="202"/>
      <c r="AE2009" s="202"/>
      <c r="AF2009" s="202"/>
      <c r="AG2009" s="202"/>
      <c r="AH2009" s="202"/>
      <c r="AI2009" s="202"/>
      <c r="AJ2009" s="202"/>
      <c r="AK2009" s="202"/>
      <c r="AL2009" s="202"/>
      <c r="AM2009" s="202"/>
      <c r="AN2009" s="202"/>
      <c r="AO2009" s="202"/>
      <c r="AP2009" s="202"/>
      <c r="AQ2009" s="202"/>
      <c r="AR2009" s="202"/>
      <c r="AS2009" s="202"/>
      <c r="AT2009" s="202"/>
      <c r="AU2009" s="202"/>
      <c r="AV2009" s="202"/>
      <c r="AW2009" s="202"/>
      <c r="AX2009" s="202"/>
      <c r="AY2009" s="202"/>
      <c r="AZ2009" s="202"/>
      <c r="BA2009" s="202"/>
      <c r="BB2009" s="202"/>
      <c r="BC2009" s="202"/>
    </row>
    <row r="2010" spans="18:55" ht="14.25" customHeight="1">
      <c r="R2010" s="202"/>
      <c r="S2010" s="202"/>
      <c r="T2010" s="202"/>
      <c r="U2010" s="202"/>
      <c r="V2010" s="202"/>
      <c r="W2010" s="202"/>
      <c r="X2010" s="202"/>
      <c r="Y2010" s="202"/>
      <c r="Z2010" s="202"/>
      <c r="AA2010" s="202"/>
      <c r="AB2010" s="202"/>
      <c r="AC2010" s="202"/>
      <c r="AD2010" s="202"/>
      <c r="AE2010" s="202"/>
      <c r="AF2010" s="202"/>
      <c r="AG2010" s="202"/>
      <c r="AH2010" s="202"/>
      <c r="AI2010" s="202"/>
      <c r="AJ2010" s="202"/>
      <c r="AK2010" s="202"/>
      <c r="AL2010" s="202"/>
      <c r="AM2010" s="202"/>
      <c r="AN2010" s="202"/>
      <c r="AO2010" s="202"/>
      <c r="AP2010" s="202"/>
      <c r="AQ2010" s="202"/>
      <c r="AR2010" s="202"/>
      <c r="AS2010" s="202"/>
      <c r="AT2010" s="202"/>
      <c r="AU2010" s="202"/>
      <c r="AV2010" s="202"/>
      <c r="AW2010" s="202"/>
      <c r="AX2010" s="202"/>
      <c r="AY2010" s="202"/>
      <c r="AZ2010" s="202"/>
      <c r="BA2010" s="202"/>
      <c r="BB2010" s="202"/>
      <c r="BC2010" s="202"/>
    </row>
    <row r="2011" spans="18:55" ht="14.25" customHeight="1">
      <c r="R2011" s="202"/>
      <c r="S2011" s="202"/>
      <c r="T2011" s="202"/>
      <c r="U2011" s="202"/>
      <c r="V2011" s="202"/>
      <c r="W2011" s="202"/>
      <c r="X2011" s="202"/>
      <c r="Y2011" s="202"/>
      <c r="Z2011" s="202"/>
      <c r="AA2011" s="202"/>
      <c r="AB2011" s="202"/>
      <c r="AC2011" s="202"/>
      <c r="AD2011" s="202"/>
      <c r="AE2011" s="202"/>
      <c r="AF2011" s="202"/>
      <c r="AG2011" s="202"/>
      <c r="AH2011" s="202"/>
      <c r="AI2011" s="202"/>
      <c r="AJ2011" s="202"/>
      <c r="AK2011" s="202"/>
      <c r="AL2011" s="202"/>
      <c r="AM2011" s="202"/>
      <c r="AN2011" s="202"/>
      <c r="AO2011" s="202"/>
      <c r="AP2011" s="202"/>
      <c r="AQ2011" s="202"/>
      <c r="AR2011" s="202"/>
      <c r="AS2011" s="202"/>
      <c r="AT2011" s="202"/>
      <c r="AU2011" s="202"/>
      <c r="AV2011" s="202"/>
      <c r="AW2011" s="202"/>
      <c r="AX2011" s="202"/>
      <c r="AY2011" s="202"/>
      <c r="AZ2011" s="202"/>
      <c r="BA2011" s="202"/>
      <c r="BB2011" s="202"/>
      <c r="BC2011" s="202"/>
    </row>
    <row r="2012" spans="18:55" ht="14.25" customHeight="1">
      <c r="R2012" s="202"/>
      <c r="S2012" s="202"/>
      <c r="T2012" s="202"/>
      <c r="U2012" s="202"/>
      <c r="V2012" s="202"/>
      <c r="W2012" s="202"/>
      <c r="X2012" s="202"/>
      <c r="Y2012" s="202"/>
      <c r="Z2012" s="202"/>
      <c r="AA2012" s="202"/>
      <c r="AB2012" s="202"/>
      <c r="AC2012" s="202"/>
      <c r="AD2012" s="202"/>
      <c r="AE2012" s="202"/>
      <c r="AF2012" s="202"/>
      <c r="AG2012" s="202"/>
      <c r="AH2012" s="202"/>
      <c r="AI2012" s="202"/>
      <c r="AJ2012" s="202"/>
      <c r="AK2012" s="202"/>
      <c r="AL2012" s="202"/>
      <c r="AM2012" s="202"/>
      <c r="AN2012" s="202"/>
      <c r="AO2012" s="202"/>
      <c r="AP2012" s="202"/>
      <c r="AQ2012" s="202"/>
      <c r="AR2012" s="202"/>
      <c r="AS2012" s="202"/>
      <c r="AT2012" s="202"/>
      <c r="AU2012" s="202"/>
      <c r="AV2012" s="202"/>
      <c r="AW2012" s="202"/>
      <c r="AX2012" s="202"/>
      <c r="AY2012" s="202"/>
      <c r="AZ2012" s="202"/>
      <c r="BA2012" s="202"/>
      <c r="BB2012" s="202"/>
      <c r="BC2012" s="202"/>
    </row>
    <row r="2013" spans="18:55" ht="14.25" customHeight="1">
      <c r="R2013" s="202"/>
      <c r="S2013" s="202"/>
      <c r="T2013" s="202"/>
      <c r="U2013" s="202"/>
      <c r="V2013" s="202"/>
      <c r="W2013" s="202"/>
      <c r="X2013" s="202"/>
      <c r="Y2013" s="202"/>
      <c r="Z2013" s="202"/>
      <c r="AA2013" s="202"/>
      <c r="AB2013" s="202"/>
      <c r="AC2013" s="202"/>
      <c r="AD2013" s="202"/>
      <c r="AE2013" s="202"/>
      <c r="AF2013" s="202"/>
      <c r="AG2013" s="202"/>
      <c r="AH2013" s="202"/>
      <c r="AI2013" s="202"/>
      <c r="AJ2013" s="202"/>
      <c r="AK2013" s="202"/>
      <c r="AL2013" s="202"/>
      <c r="AM2013" s="202"/>
      <c r="AN2013" s="202"/>
      <c r="AO2013" s="202"/>
      <c r="AP2013" s="202"/>
      <c r="AQ2013" s="202"/>
      <c r="AR2013" s="202"/>
      <c r="AS2013" s="202"/>
      <c r="AT2013" s="202"/>
      <c r="AU2013" s="202"/>
      <c r="AV2013" s="202"/>
      <c r="AW2013" s="202"/>
      <c r="AX2013" s="202"/>
      <c r="AY2013" s="202"/>
      <c r="AZ2013" s="202"/>
      <c r="BA2013" s="202"/>
      <c r="BB2013" s="202"/>
      <c r="BC2013" s="202"/>
    </row>
    <row r="2014" spans="18:55" ht="14.25" customHeight="1">
      <c r="R2014" s="202"/>
      <c r="S2014" s="202"/>
      <c r="T2014" s="202"/>
      <c r="U2014" s="202"/>
      <c r="V2014" s="202"/>
      <c r="W2014" s="202"/>
      <c r="X2014" s="202"/>
      <c r="Y2014" s="202"/>
      <c r="Z2014" s="202"/>
      <c r="AA2014" s="202"/>
      <c r="AB2014" s="202"/>
      <c r="AC2014" s="202"/>
      <c r="AD2014" s="202"/>
      <c r="AE2014" s="202"/>
      <c r="AF2014" s="202"/>
      <c r="AG2014" s="202"/>
      <c r="AH2014" s="202"/>
      <c r="AI2014" s="202"/>
      <c r="AJ2014" s="202"/>
      <c r="AK2014" s="202"/>
      <c r="AL2014" s="202"/>
      <c r="AM2014" s="202"/>
      <c r="AN2014" s="202"/>
      <c r="AO2014" s="202"/>
      <c r="AP2014" s="202"/>
      <c r="AQ2014" s="202"/>
      <c r="AR2014" s="202"/>
      <c r="AS2014" s="202"/>
      <c r="AT2014" s="202"/>
      <c r="AU2014" s="202"/>
      <c r="AV2014" s="202"/>
      <c r="AW2014" s="202"/>
      <c r="AX2014" s="202"/>
      <c r="AY2014" s="202"/>
      <c r="AZ2014" s="202"/>
      <c r="BA2014" s="202"/>
      <c r="BB2014" s="202"/>
      <c r="BC2014" s="202"/>
    </row>
    <row r="2015" spans="18:55" ht="14.25" customHeight="1">
      <c r="R2015" s="202"/>
      <c r="S2015" s="202"/>
      <c r="T2015" s="202"/>
      <c r="U2015" s="202"/>
      <c r="V2015" s="202"/>
      <c r="W2015" s="202"/>
      <c r="X2015" s="202"/>
      <c r="Y2015" s="202"/>
      <c r="Z2015" s="202"/>
      <c r="AA2015" s="202"/>
      <c r="AB2015" s="202"/>
      <c r="AC2015" s="202"/>
      <c r="AD2015" s="202"/>
      <c r="AE2015" s="202"/>
      <c r="AF2015" s="202"/>
      <c r="AG2015" s="202"/>
      <c r="AH2015" s="202"/>
      <c r="AI2015" s="202"/>
      <c r="AJ2015" s="202"/>
      <c r="AK2015" s="202"/>
      <c r="AL2015" s="202"/>
      <c r="AM2015" s="202"/>
      <c r="AN2015" s="202"/>
      <c r="AO2015" s="202"/>
      <c r="AP2015" s="202"/>
      <c r="AQ2015" s="202"/>
      <c r="AR2015" s="202"/>
      <c r="AS2015" s="202"/>
      <c r="AT2015" s="202"/>
      <c r="AU2015" s="202"/>
      <c r="AV2015" s="202"/>
      <c r="AW2015" s="202"/>
      <c r="AX2015" s="202"/>
      <c r="AY2015" s="202"/>
      <c r="AZ2015" s="202"/>
      <c r="BA2015" s="202"/>
      <c r="BB2015" s="202"/>
      <c r="BC2015" s="202"/>
    </row>
    <row r="2016" spans="18:55" ht="14.25" customHeight="1">
      <c r="R2016" s="202"/>
      <c r="S2016" s="202"/>
      <c r="T2016" s="202"/>
      <c r="U2016" s="202"/>
      <c r="V2016" s="202"/>
      <c r="W2016" s="202"/>
      <c r="X2016" s="202"/>
      <c r="Y2016" s="202"/>
      <c r="Z2016" s="202"/>
      <c r="AA2016" s="202"/>
      <c r="AB2016" s="202"/>
      <c r="AC2016" s="202"/>
      <c r="AD2016" s="202"/>
      <c r="AE2016" s="202"/>
      <c r="AF2016" s="202"/>
      <c r="AG2016" s="202"/>
      <c r="AH2016" s="202"/>
      <c r="AI2016" s="202"/>
      <c r="AJ2016" s="202"/>
      <c r="AK2016" s="202"/>
      <c r="AL2016" s="202"/>
      <c r="AM2016" s="202"/>
      <c r="AN2016" s="202"/>
      <c r="AO2016" s="202"/>
      <c r="AP2016" s="202"/>
      <c r="AQ2016" s="202"/>
      <c r="AR2016" s="202"/>
      <c r="AS2016" s="202"/>
      <c r="AT2016" s="202"/>
      <c r="AU2016" s="202"/>
      <c r="AV2016" s="202"/>
      <c r="AW2016" s="202"/>
      <c r="AX2016" s="202"/>
      <c r="AY2016" s="202"/>
      <c r="AZ2016" s="202"/>
      <c r="BA2016" s="202"/>
      <c r="BB2016" s="202"/>
      <c r="BC2016" s="202"/>
    </row>
    <row r="2017" spans="18:55" ht="14.25" customHeight="1">
      <c r="R2017" s="202"/>
      <c r="S2017" s="202"/>
      <c r="T2017" s="202"/>
      <c r="U2017" s="202"/>
      <c r="V2017" s="202"/>
      <c r="W2017" s="202"/>
      <c r="X2017" s="202"/>
      <c r="Y2017" s="202"/>
      <c r="Z2017" s="202"/>
      <c r="AA2017" s="202"/>
      <c r="AB2017" s="202"/>
      <c r="AC2017" s="202"/>
      <c r="AD2017" s="202"/>
      <c r="AE2017" s="202"/>
      <c r="AF2017" s="202"/>
      <c r="AG2017" s="202"/>
      <c r="AH2017" s="202"/>
      <c r="AI2017" s="202"/>
      <c r="AJ2017" s="202"/>
      <c r="AK2017" s="202"/>
      <c r="AL2017" s="202"/>
      <c r="AM2017" s="202"/>
      <c r="AN2017" s="202"/>
      <c r="AO2017" s="202"/>
      <c r="AP2017" s="202"/>
      <c r="AQ2017" s="202"/>
      <c r="AR2017" s="202"/>
      <c r="AS2017" s="202"/>
      <c r="AT2017" s="202"/>
      <c r="AU2017" s="202"/>
      <c r="AV2017" s="202"/>
      <c r="AW2017" s="202"/>
      <c r="AX2017" s="202"/>
      <c r="AY2017" s="202"/>
      <c r="AZ2017" s="202"/>
      <c r="BA2017" s="202"/>
      <c r="BB2017" s="202"/>
      <c r="BC2017" s="202"/>
    </row>
    <row r="2018" spans="18:55" ht="14.25" customHeight="1">
      <c r="R2018" s="202"/>
      <c r="S2018" s="202"/>
      <c r="T2018" s="202"/>
      <c r="U2018" s="202"/>
      <c r="V2018" s="202"/>
      <c r="W2018" s="202"/>
      <c r="X2018" s="202"/>
      <c r="Y2018" s="202"/>
      <c r="Z2018" s="202"/>
      <c r="AA2018" s="202"/>
      <c r="AB2018" s="202"/>
      <c r="AC2018" s="202"/>
      <c r="AD2018" s="202"/>
      <c r="AE2018" s="202"/>
      <c r="AF2018" s="202"/>
      <c r="AG2018" s="202"/>
      <c r="AH2018" s="202"/>
      <c r="AI2018" s="202"/>
      <c r="AJ2018" s="202"/>
      <c r="AK2018" s="202"/>
      <c r="AL2018" s="202"/>
      <c r="AM2018" s="202"/>
      <c r="AN2018" s="202"/>
      <c r="AO2018" s="202"/>
      <c r="AP2018" s="202"/>
      <c r="AQ2018" s="202"/>
      <c r="AR2018" s="202"/>
      <c r="AS2018" s="202"/>
      <c r="AT2018" s="202"/>
      <c r="AU2018" s="202"/>
      <c r="AV2018" s="202"/>
      <c r="AW2018" s="202"/>
      <c r="AX2018" s="202"/>
      <c r="AY2018" s="202"/>
      <c r="AZ2018" s="202"/>
      <c r="BA2018" s="202"/>
      <c r="BB2018" s="202"/>
      <c r="BC2018" s="202"/>
    </row>
    <row r="2019" spans="18:55" ht="14.25" customHeight="1">
      <c r="R2019" s="202"/>
      <c r="S2019" s="202"/>
      <c r="T2019" s="202"/>
      <c r="U2019" s="202"/>
      <c r="V2019" s="202"/>
      <c r="W2019" s="202"/>
      <c r="X2019" s="202"/>
      <c r="Y2019" s="202"/>
      <c r="Z2019" s="202"/>
      <c r="AA2019" s="202"/>
      <c r="AB2019" s="202"/>
      <c r="AC2019" s="202"/>
      <c r="AD2019" s="202"/>
      <c r="AE2019" s="202"/>
      <c r="AF2019" s="202"/>
      <c r="AG2019" s="202"/>
      <c r="AH2019" s="202"/>
      <c r="AI2019" s="202"/>
      <c r="AJ2019" s="202"/>
      <c r="AK2019" s="202"/>
      <c r="AL2019" s="202"/>
      <c r="AM2019" s="202"/>
      <c r="AN2019" s="202"/>
      <c r="AO2019" s="202"/>
      <c r="AP2019" s="202"/>
      <c r="AQ2019" s="202"/>
      <c r="AR2019" s="202"/>
      <c r="AS2019" s="202"/>
      <c r="AT2019" s="202"/>
      <c r="AU2019" s="202"/>
      <c r="AV2019" s="202"/>
      <c r="AW2019" s="202"/>
      <c r="AX2019" s="202"/>
      <c r="AY2019" s="202"/>
      <c r="AZ2019" s="202"/>
      <c r="BA2019" s="202"/>
      <c r="BB2019" s="202"/>
      <c r="BC2019" s="202"/>
    </row>
    <row r="2020" spans="18:55" ht="14.25" customHeight="1">
      <c r="R2020" s="202"/>
      <c r="S2020" s="202"/>
      <c r="T2020" s="202"/>
      <c r="U2020" s="202"/>
      <c r="V2020" s="202"/>
      <c r="W2020" s="202"/>
      <c r="X2020" s="202"/>
      <c r="Y2020" s="202"/>
      <c r="Z2020" s="202"/>
      <c r="AA2020" s="202"/>
      <c r="AB2020" s="202"/>
      <c r="AC2020" s="202"/>
      <c r="AD2020" s="202"/>
      <c r="AE2020" s="202"/>
      <c r="AF2020" s="202"/>
      <c r="AG2020" s="202"/>
      <c r="AH2020" s="202"/>
      <c r="AI2020" s="202"/>
      <c r="AJ2020" s="202"/>
      <c r="AK2020" s="202"/>
      <c r="AL2020" s="202"/>
      <c r="AM2020" s="202"/>
      <c r="AN2020" s="202"/>
      <c r="AO2020" s="202"/>
      <c r="AP2020" s="202"/>
      <c r="AQ2020" s="202"/>
      <c r="AR2020" s="202"/>
      <c r="AS2020" s="202"/>
      <c r="AT2020" s="202"/>
      <c r="AU2020" s="202"/>
      <c r="AV2020" s="202"/>
      <c r="AW2020" s="202"/>
      <c r="AX2020" s="202"/>
      <c r="AY2020" s="202"/>
      <c r="AZ2020" s="202"/>
      <c r="BA2020" s="202"/>
      <c r="BB2020" s="202"/>
      <c r="BC2020" s="202"/>
    </row>
    <row r="3030" spans="6:6" ht="14.25" customHeight="1">
      <c r="F3030" s="289"/>
    </row>
  </sheetData>
  <sheetProtection algorithmName="SHA-512" hashValue="zxy7hgkLDiG60aSEGFRQlCHosLzcq0WcnCs/3elZQNZgoR96cdFD/P/iQG15+hNtO8xb7flJQho3X81B2dSU/Q==" saltValue="HIi3oClHiwAJyAB9AijSgQ==" spinCount="100000" sheet="1" objects="1" scenarios="1" selectLockedCells="1"/>
  <customSheetViews>
    <customSheetView guid="{A72D9F38-42F0-486C-939B-1FF0EBE3A561}" scale="97" fitToPage="1" hiddenColumns="1">
      <pane ySplit="6" topLeftCell="A7" activePane="bottomLeft" state="frozen"/>
      <selection pane="bottomLeft" activeCell="X14" sqref="X14"/>
      <pageMargins left="0.78740157480314965" right="0.78740157480314965" top="0.98425196850393704" bottom="0.98425196850393704" header="0.51181102362204722" footer="0.51181102362204722"/>
      <pageSetup paperSize="9" scale="15" orientation="portrait" horizontalDpi="300" verticalDpi="300" r:id="rId1"/>
      <headerFooter alignWithMargins="0">
        <oddHeader>&amp;CDatei: &amp;F      Arbeitsblatt:  &amp;A</oddHeader>
        <oddFooter>&amp;CSeite &amp;P von &amp;N&amp;R14.12.2009</oddFooter>
      </headerFooter>
    </customSheetView>
  </customSheetViews>
  <mergeCells count="13">
    <mergeCell ref="N7:P9"/>
    <mergeCell ref="B11:D11"/>
    <mergeCell ref="E11:J11"/>
    <mergeCell ref="L11:M11"/>
    <mergeCell ref="B7:M7"/>
    <mergeCell ref="B8:M8"/>
    <mergeCell ref="B9:M9"/>
    <mergeCell ref="B10:M10"/>
    <mergeCell ref="S10:T10"/>
    <mergeCell ref="N10:Q10"/>
    <mergeCell ref="S97:S98"/>
    <mergeCell ref="S11:T12"/>
    <mergeCell ref="U11:U12"/>
  </mergeCells>
  <phoneticPr fontId="0" type="noConversion"/>
  <conditionalFormatting sqref="T103 T107:T108 T117:T118 S2021:S65541 T113 T123">
    <cfRule type="cellIs" dxfId="62" priority="49" stopIfTrue="1" operator="notBetween">
      <formula>0.06</formula>
      <formula>-0.06</formula>
    </cfRule>
  </conditionalFormatting>
  <conditionalFormatting sqref="X99:X100 X104:X105 X109:X110 X114:X115 X119:X120">
    <cfRule type="cellIs" dxfId="61" priority="54" stopIfTrue="1" operator="equal">
      <formula>0</formula>
    </cfRule>
    <cfRule type="cellIs" dxfId="60" priority="55" stopIfTrue="1" operator="equal">
      <formula>1</formula>
    </cfRule>
  </conditionalFormatting>
  <conditionalFormatting sqref="U3">
    <cfRule type="cellIs" dxfId="59" priority="33" stopIfTrue="1" operator="lessThanOrEqual">
      <formula>0.5</formula>
    </cfRule>
    <cfRule type="cellIs" dxfId="58" priority="34" stopIfTrue="1" operator="greaterThan">
      <formula>0.5</formula>
    </cfRule>
  </conditionalFormatting>
  <conditionalFormatting sqref="U5">
    <cfRule type="cellIs" dxfId="57" priority="37" stopIfTrue="1" operator="lessThanOrEqual">
      <formula>0.85</formula>
    </cfRule>
    <cfRule type="cellIs" dxfId="56" priority="38" stopIfTrue="1" operator="greaterThan">
      <formula>0.85</formula>
    </cfRule>
  </conditionalFormatting>
  <conditionalFormatting sqref="U8">
    <cfRule type="cellIs" dxfId="55" priority="35" stopIfTrue="1" operator="equal">
      <formula>0</formula>
    </cfRule>
    <cfRule type="cellIs" dxfId="54" priority="36" stopIfTrue="1" operator="greaterThan">
      <formula>0</formula>
    </cfRule>
  </conditionalFormatting>
  <conditionalFormatting sqref="AA2:AA11">
    <cfRule type="cellIs" dxfId="53" priority="9" stopIfTrue="1" operator="greaterThan">
      <formula>0.01</formula>
    </cfRule>
    <cfRule type="cellIs" dxfId="52" priority="10" stopIfTrue="1" operator="lessThanOrEqual">
      <formula>0.01</formula>
    </cfRule>
  </conditionalFormatting>
  <conditionalFormatting sqref="U6">
    <cfRule type="cellIs" dxfId="51" priority="7" stopIfTrue="1" operator="greaterThan">
      <formula>3</formula>
    </cfRule>
    <cfRule type="cellIs" dxfId="50" priority="8" stopIfTrue="1" operator="lessThanOrEqual">
      <formula>3</formula>
    </cfRule>
  </conditionalFormatting>
  <conditionalFormatting sqref="Z2:Z11">
    <cfRule type="expression" dxfId="49" priority="5" stopIfTrue="1">
      <formula>$F$14=0</formula>
    </cfRule>
    <cfRule type="expression" dxfId="48" priority="6" stopIfTrue="1">
      <formula>$F$14=1</formula>
    </cfRule>
  </conditionalFormatting>
  <conditionalFormatting sqref="Y2:Y11">
    <cfRule type="cellIs" dxfId="47" priority="1" stopIfTrue="1" operator="equal">
      <formula>0</formula>
    </cfRule>
    <cfRule type="cellIs" dxfId="46" priority="2" stopIfTrue="1" operator="equal">
      <formula>1</formula>
    </cfRule>
  </conditionalFormatting>
  <pageMargins left="0.78740157480314965" right="0.78740157480314965" top="0.98425196850393704" bottom="0.98425196850393704" header="0.51181102362204722" footer="0.51181102362204722"/>
  <pageSetup paperSize="9" scale="15" orientation="portrait" horizontalDpi="300" verticalDpi="300" r:id="rId2"/>
  <headerFooter alignWithMargins="0">
    <oddHeader>&amp;CDatei: &amp;F      Arbeitsblatt:  &amp;A</oddHeader>
    <oddFooter>&amp;CSeite &amp;P von &amp;N&amp;R14.12.2009</oddFooter>
  </headerFooter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E9BA0-DCAE-4C80-BDE4-52E240F3A6FB}">
  <sheetPr>
    <pageSetUpPr fitToPage="1"/>
  </sheetPr>
  <dimension ref="A1:AI664"/>
  <sheetViews>
    <sheetView zoomScaleNormal="100" workbookViewId="0">
      <pane xSplit="3" ySplit="8" topLeftCell="D9" activePane="bottomRight" state="frozen"/>
      <selection pane="topRight" activeCell="C1" sqref="C1"/>
      <selection pane="bottomLeft" activeCell="A7" sqref="A7"/>
      <selection pane="bottomRight" activeCell="F31" sqref="F31"/>
    </sheetView>
  </sheetViews>
  <sheetFormatPr defaultColWidth="11.42578125" defaultRowHeight="12.75"/>
  <cols>
    <col min="1" max="1" width="3.28515625" style="204" customWidth="1"/>
    <col min="2" max="2" width="5" style="114" customWidth="1"/>
    <col min="3" max="3" width="4.28515625" style="114" bestFit="1" customWidth="1"/>
    <col min="4" max="4" width="4.7109375" style="102" customWidth="1"/>
    <col min="5" max="5" width="6.42578125" style="102" bestFit="1" customWidth="1"/>
    <col min="6" max="7" width="8.42578125" style="114" customWidth="1"/>
    <col min="8" max="8" width="7" style="102" customWidth="1"/>
    <col min="9" max="9" width="7.5703125" style="102" customWidth="1"/>
    <col min="10" max="10" width="7" style="102" customWidth="1"/>
    <col min="11" max="11" width="6.7109375" style="102" customWidth="1"/>
    <col min="12" max="12" width="6.42578125" style="102" customWidth="1"/>
    <col min="13" max="13" width="7.140625" style="102" customWidth="1"/>
    <col min="14" max="16" width="5.42578125" style="102" bestFit="1" customWidth="1"/>
    <col min="17" max="17" width="3.28515625" style="204" customWidth="1"/>
    <col min="18" max="18" width="7.5703125" style="91" customWidth="1"/>
    <col min="19" max="19" width="4.28515625" style="91" customWidth="1"/>
    <col min="20" max="20" width="8.5703125" style="91" customWidth="1"/>
    <col min="21" max="21" width="11.42578125" style="91" customWidth="1"/>
    <col min="22" max="26" width="11.42578125" style="90"/>
    <col min="27" max="27" width="57.28515625" style="90" customWidth="1"/>
    <col min="28" max="28" width="11.42578125" style="90"/>
    <col min="29" max="35" width="11.42578125" style="219"/>
    <col min="36" max="16384" width="11.42578125" style="90"/>
  </cols>
  <sheetData>
    <row r="1" spans="2:34" ht="16.5" thickBot="1">
      <c r="B1" s="202"/>
      <c r="C1" s="202"/>
      <c r="D1" s="203"/>
      <c r="E1" s="203"/>
      <c r="F1" s="202"/>
      <c r="G1" s="202"/>
      <c r="H1" s="203"/>
      <c r="I1" s="203"/>
      <c r="J1" s="203"/>
      <c r="K1" s="203"/>
      <c r="L1" s="203"/>
      <c r="M1" s="203"/>
      <c r="N1" s="203"/>
      <c r="O1" s="203"/>
      <c r="P1" s="203"/>
      <c r="R1" s="602" t="s">
        <v>233</v>
      </c>
      <c r="S1" s="603"/>
      <c r="T1" s="603"/>
      <c r="U1" s="603"/>
      <c r="V1" s="603"/>
      <c r="W1" s="603"/>
      <c r="X1" s="194" t="s">
        <v>5</v>
      </c>
      <c r="Y1" s="195" t="s">
        <v>6</v>
      </c>
      <c r="Z1" s="204"/>
      <c r="AA1" s="204"/>
      <c r="AB1" s="204"/>
    </row>
    <row r="2" spans="2:34" ht="18.75" customHeight="1" thickBot="1">
      <c r="B2" s="202"/>
      <c r="C2" s="202"/>
      <c r="D2" s="203"/>
      <c r="E2" s="203"/>
      <c r="F2" s="202"/>
      <c r="G2" s="202"/>
      <c r="H2" s="203"/>
      <c r="I2" s="203"/>
      <c r="J2" s="203"/>
      <c r="K2" s="203"/>
      <c r="L2" s="203"/>
      <c r="M2" s="203"/>
      <c r="N2" s="203"/>
      <c r="O2" s="203"/>
      <c r="P2" s="203"/>
      <c r="R2" s="604" t="s">
        <v>78</v>
      </c>
      <c r="S2" s="605"/>
      <c r="T2" s="605"/>
      <c r="U2" s="605"/>
      <c r="V2" s="605"/>
      <c r="W2" s="605"/>
      <c r="X2" s="192"/>
      <c r="Y2" s="190">
        <f>N7</f>
        <v>0</v>
      </c>
      <c r="Z2" s="206"/>
      <c r="AA2" s="206"/>
      <c r="AB2" s="204"/>
    </row>
    <row r="3" spans="2:34" ht="20.25" customHeight="1" thickBot="1">
      <c r="B3" s="517" t="s">
        <v>82</v>
      </c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9"/>
      <c r="N3" s="203"/>
      <c r="O3" s="203"/>
      <c r="P3" s="203"/>
      <c r="R3" s="606" t="s">
        <v>84</v>
      </c>
      <c r="S3" s="607"/>
      <c r="T3" s="607"/>
      <c r="U3" s="607"/>
      <c r="V3" s="607"/>
      <c r="W3" s="607"/>
      <c r="X3" s="193" t="s">
        <v>51</v>
      </c>
      <c r="Y3" s="191">
        <f>1-Y2/Y8</f>
        <v>1</v>
      </c>
      <c r="Z3" s="207"/>
      <c r="AA3" s="207"/>
      <c r="AB3" s="204"/>
    </row>
    <row r="4" spans="2:34" ht="21" customHeight="1">
      <c r="B4" s="548" t="s">
        <v>276</v>
      </c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608"/>
      <c r="N4" s="203"/>
      <c r="O4" s="203" t="s">
        <v>246</v>
      </c>
      <c r="P4" s="203"/>
      <c r="R4" s="604" t="s">
        <v>79</v>
      </c>
      <c r="S4" s="605"/>
      <c r="T4" s="605"/>
      <c r="U4" s="605"/>
      <c r="V4" s="605"/>
      <c r="W4" s="605"/>
      <c r="X4" s="192"/>
      <c r="Y4" s="190">
        <f>O7</f>
        <v>0</v>
      </c>
      <c r="Z4" s="207"/>
      <c r="AA4" s="207"/>
      <c r="AB4" s="204"/>
    </row>
    <row r="5" spans="2:34" ht="19.5" customHeight="1" thickBot="1">
      <c r="B5" s="550" t="s">
        <v>274</v>
      </c>
      <c r="C5" s="551"/>
      <c r="D5" s="551"/>
      <c r="E5" s="551"/>
      <c r="F5" s="551"/>
      <c r="G5" s="551"/>
      <c r="H5" s="551"/>
      <c r="I5" s="551"/>
      <c r="J5" s="551"/>
      <c r="K5" s="551"/>
      <c r="L5" s="551"/>
      <c r="M5" s="598"/>
      <c r="N5" s="203"/>
      <c r="O5" s="203"/>
      <c r="P5" s="203"/>
      <c r="R5" s="606" t="s">
        <v>84</v>
      </c>
      <c r="S5" s="607"/>
      <c r="T5" s="607"/>
      <c r="U5" s="607"/>
      <c r="V5" s="607"/>
      <c r="W5" s="607"/>
      <c r="X5" s="193" t="s">
        <v>55</v>
      </c>
      <c r="Y5" s="191">
        <f>1-Y4/Y8</f>
        <v>1</v>
      </c>
      <c r="Z5" s="207"/>
      <c r="AA5" s="207"/>
      <c r="AB5" s="204"/>
    </row>
    <row r="6" spans="2:34" ht="17.25" customHeight="1" thickBot="1">
      <c r="B6" s="552" t="s">
        <v>275</v>
      </c>
      <c r="C6" s="553"/>
      <c r="D6" s="553"/>
      <c r="E6" s="553"/>
      <c r="F6" s="553"/>
      <c r="G6" s="553"/>
      <c r="H6" s="553"/>
      <c r="I6" s="553"/>
      <c r="J6" s="553"/>
      <c r="K6" s="553"/>
      <c r="L6" s="553"/>
      <c r="M6" s="599"/>
      <c r="N6" s="175"/>
      <c r="O6" s="176" t="s">
        <v>202</v>
      </c>
      <c r="P6" s="177"/>
      <c r="R6" s="604" t="s">
        <v>80</v>
      </c>
      <c r="S6" s="605"/>
      <c r="T6" s="605"/>
      <c r="U6" s="605"/>
      <c r="V6" s="605"/>
      <c r="W6" s="605"/>
      <c r="X6" s="192"/>
      <c r="Y6" s="190">
        <f>P7</f>
        <v>0</v>
      </c>
      <c r="Z6" s="207"/>
      <c r="AA6" s="207"/>
      <c r="AB6" s="204"/>
    </row>
    <row r="7" spans="2:34" ht="21" customHeight="1" thickBot="1">
      <c r="B7" s="600" t="s">
        <v>280</v>
      </c>
      <c r="C7" s="601"/>
      <c r="D7" s="601"/>
      <c r="E7" s="546" t="s">
        <v>304</v>
      </c>
      <c r="F7" s="546"/>
      <c r="G7" s="546"/>
      <c r="H7" s="546"/>
      <c r="I7" s="546"/>
      <c r="J7" s="547"/>
      <c r="K7" s="174" t="s">
        <v>282</v>
      </c>
      <c r="L7" s="546" t="s">
        <v>283</v>
      </c>
      <c r="M7" s="547"/>
      <c r="N7" s="178">
        <f>SUM(N9:N146)</f>
        <v>0</v>
      </c>
      <c r="O7" s="179">
        <f>SUM(O9:O146)</f>
        <v>0</v>
      </c>
      <c r="P7" s="180">
        <f>SUM(P9:P146)</f>
        <v>0</v>
      </c>
      <c r="R7" s="606" t="s">
        <v>84</v>
      </c>
      <c r="S7" s="607"/>
      <c r="T7" s="607"/>
      <c r="U7" s="607"/>
      <c r="V7" s="607"/>
      <c r="W7" s="607"/>
      <c r="X7" s="193" t="s">
        <v>9</v>
      </c>
      <c r="Y7" s="191">
        <f>1-Y6/Y8</f>
        <v>1</v>
      </c>
      <c r="Z7" s="207"/>
      <c r="AA7" s="207"/>
      <c r="AB7" s="204"/>
    </row>
    <row r="8" spans="2:34" ht="26.25" customHeight="1" thickBot="1">
      <c r="B8" s="101" t="s">
        <v>262</v>
      </c>
      <c r="C8" s="115" t="s">
        <v>201</v>
      </c>
      <c r="D8" s="115" t="s">
        <v>264</v>
      </c>
      <c r="E8" s="116" t="s">
        <v>263</v>
      </c>
      <c r="F8" s="141" t="s">
        <v>200</v>
      </c>
      <c r="G8" s="117" t="s">
        <v>5</v>
      </c>
      <c r="H8" s="103" t="s">
        <v>265</v>
      </c>
      <c r="I8" s="103" t="s">
        <v>266</v>
      </c>
      <c r="J8" s="103" t="s">
        <v>267</v>
      </c>
      <c r="K8" s="103" t="s">
        <v>268</v>
      </c>
      <c r="L8" s="103" t="s">
        <v>269</v>
      </c>
      <c r="M8" s="104" t="s">
        <v>270</v>
      </c>
      <c r="N8" s="132" t="s">
        <v>271</v>
      </c>
      <c r="O8" s="133" t="s">
        <v>272</v>
      </c>
      <c r="P8" s="134" t="s">
        <v>273</v>
      </c>
      <c r="R8" s="615" t="s">
        <v>76</v>
      </c>
      <c r="S8" s="616"/>
      <c r="T8" s="616"/>
      <c r="U8" s="616"/>
      <c r="V8" s="616"/>
      <c r="W8" s="616"/>
      <c r="X8" s="617"/>
      <c r="Y8" s="196">
        <v>138</v>
      </c>
      <c r="Z8" s="207"/>
      <c r="AA8" s="207"/>
      <c r="AB8" s="204"/>
    </row>
    <row r="9" spans="2:34" ht="15" customHeight="1" thickBot="1">
      <c r="B9" s="100" t="s">
        <v>187</v>
      </c>
      <c r="C9" s="118">
        <v>1</v>
      </c>
      <c r="D9" s="118">
        <v>70</v>
      </c>
      <c r="E9" s="119">
        <v>2.5</v>
      </c>
      <c r="F9" s="197"/>
      <c r="G9" s="120">
        <v>0.13900000000000001</v>
      </c>
      <c r="H9" s="105">
        <f>IF((D9&gt;30),G9-0.01,G9-0.02)</f>
        <v>0.129</v>
      </c>
      <c r="I9" s="106">
        <f>IF((D9&gt;30),G9+0.01,G9+0.02)</f>
        <v>0.14900000000000002</v>
      </c>
      <c r="J9" s="106">
        <f>IF((D9&gt;30),G9-0.02,G9-0.04)</f>
        <v>0.11900000000000001</v>
      </c>
      <c r="K9" s="106">
        <f>IF((D9&gt;30),G9+0.02,G9+0.04)</f>
        <v>0.159</v>
      </c>
      <c r="L9" s="106">
        <f>IF((D9&gt;30),G9-0.03,G9-0.06)</f>
        <v>0.10900000000000001</v>
      </c>
      <c r="M9" s="107">
        <f>IF((D9&gt;30),G9+0.03,G9+0.06)</f>
        <v>0.16900000000000001</v>
      </c>
      <c r="N9" s="135">
        <f>IF(F9="",0, IF( OR(F9&lt;H9,F9&gt;I9),1,0))</f>
        <v>0</v>
      </c>
      <c r="O9" s="136">
        <f t="shared" ref="O9:O40" si="0">IF(F9="",0, IF( OR(F9&lt;J9,F9&gt;K9),1,0))</f>
        <v>0</v>
      </c>
      <c r="P9" s="137">
        <f t="shared" ref="P9:P40" si="1">IF(F9="",0, IF( OR(F9&lt;L9,F9&gt;M9),1,0))</f>
        <v>0</v>
      </c>
      <c r="R9" s="205"/>
      <c r="S9" s="205"/>
      <c r="T9" s="205"/>
      <c r="U9" s="205"/>
      <c r="V9" s="204"/>
      <c r="W9" s="204"/>
      <c r="X9" s="204"/>
      <c r="Y9" s="204"/>
      <c r="Z9" s="204"/>
      <c r="AA9" s="204"/>
      <c r="AB9" s="204"/>
    </row>
    <row r="10" spans="2:34" ht="15" customHeight="1" thickBot="1">
      <c r="B10" s="99" t="s">
        <v>187</v>
      </c>
      <c r="C10" s="121">
        <v>2</v>
      </c>
      <c r="D10" s="121">
        <v>70</v>
      </c>
      <c r="E10" s="122">
        <v>2.5</v>
      </c>
      <c r="F10" s="198"/>
      <c r="G10" s="123">
        <v>0.16300000000000001</v>
      </c>
      <c r="H10" s="108">
        <f t="shared" ref="H10:H73" si="2">IF((D10&gt;30),G10-0.01,G10-0.02)</f>
        <v>0.153</v>
      </c>
      <c r="I10" s="109">
        <f t="shared" ref="I10:I73" si="3">IF((D10&gt;30),G10+0.01,G10+0.02)</f>
        <v>0.17300000000000001</v>
      </c>
      <c r="J10" s="109">
        <f t="shared" ref="J10:J73" si="4">IF((D10&gt;30),G10-0.02,G10-0.04)</f>
        <v>0.14300000000000002</v>
      </c>
      <c r="K10" s="109">
        <f t="shared" ref="K10:K73" si="5">IF((D10&gt;30),G10+0.02,G10+0.04)</f>
        <v>0.183</v>
      </c>
      <c r="L10" s="109">
        <f t="shared" ref="L10:L73" si="6">IF((D10&gt;30),G10-0.03,G10-0.06)</f>
        <v>0.13300000000000001</v>
      </c>
      <c r="M10" s="110">
        <f t="shared" ref="M10:M73" si="7">IF((D10&gt;30),G10+0.03,G10+0.06)</f>
        <v>0.193</v>
      </c>
      <c r="N10" s="135">
        <f t="shared" ref="N10:N40" si="8">IF(F10="",0, IF( OR(F10&lt;H10,F10&gt;I10),1,0))</f>
        <v>0</v>
      </c>
      <c r="O10" s="136">
        <f t="shared" si="0"/>
        <v>0</v>
      </c>
      <c r="P10" s="137">
        <f t="shared" si="1"/>
        <v>0</v>
      </c>
      <c r="R10" s="205"/>
      <c r="S10" s="205"/>
      <c r="T10" s="205"/>
      <c r="U10" s="205"/>
      <c r="V10" s="204"/>
      <c r="W10" s="204"/>
      <c r="X10" s="204"/>
      <c r="Y10" s="204"/>
      <c r="Z10" s="204"/>
      <c r="AA10" s="208" t="s">
        <v>284</v>
      </c>
      <c r="AB10" s="213"/>
      <c r="AC10" s="216"/>
      <c r="AD10" s="216"/>
      <c r="AE10" s="217"/>
      <c r="AF10" s="217"/>
      <c r="AG10" s="217"/>
      <c r="AH10" s="217"/>
    </row>
    <row r="11" spans="2:34" ht="15" customHeight="1">
      <c r="B11" s="98" t="s">
        <v>187</v>
      </c>
      <c r="C11" s="124">
        <v>3</v>
      </c>
      <c r="D11" s="124">
        <v>70</v>
      </c>
      <c r="E11" s="125">
        <v>2.5</v>
      </c>
      <c r="F11" s="198"/>
      <c r="G11" s="120">
        <v>0.17</v>
      </c>
      <c r="H11" s="105">
        <f t="shared" si="2"/>
        <v>0.16</v>
      </c>
      <c r="I11" s="106">
        <f t="shared" si="3"/>
        <v>0.18000000000000002</v>
      </c>
      <c r="J11" s="106">
        <f t="shared" si="4"/>
        <v>0.15000000000000002</v>
      </c>
      <c r="K11" s="106">
        <f t="shared" si="5"/>
        <v>0.19</v>
      </c>
      <c r="L11" s="106">
        <f t="shared" si="6"/>
        <v>0.14000000000000001</v>
      </c>
      <c r="M11" s="107">
        <f t="shared" si="7"/>
        <v>0.2</v>
      </c>
      <c r="N11" s="135">
        <f t="shared" si="8"/>
        <v>0</v>
      </c>
      <c r="O11" s="136">
        <f t="shared" si="0"/>
        <v>0</v>
      </c>
      <c r="P11" s="137">
        <f t="shared" si="1"/>
        <v>0</v>
      </c>
      <c r="R11" s="205"/>
      <c r="S11" s="205"/>
      <c r="T11" s="205"/>
      <c r="U11" s="205"/>
      <c r="V11" s="204"/>
      <c r="W11" s="204"/>
      <c r="X11" s="204"/>
      <c r="Y11" s="204"/>
      <c r="Z11" s="204"/>
      <c r="AA11" s="209" t="s">
        <v>292</v>
      </c>
      <c r="AB11" s="214"/>
      <c r="AC11" s="216"/>
      <c r="AD11" s="216"/>
      <c r="AE11" s="217"/>
      <c r="AF11" s="217"/>
      <c r="AG11" s="217"/>
      <c r="AH11" s="217"/>
    </row>
    <row r="12" spans="2:34" ht="15" customHeight="1" thickBot="1">
      <c r="B12" s="99" t="s">
        <v>187</v>
      </c>
      <c r="C12" s="121">
        <v>4</v>
      </c>
      <c r="D12" s="121">
        <v>70</v>
      </c>
      <c r="E12" s="122">
        <v>2.5</v>
      </c>
      <c r="F12" s="198"/>
      <c r="G12" s="123">
        <v>0.17399999999999999</v>
      </c>
      <c r="H12" s="108">
        <f t="shared" si="2"/>
        <v>0.16399999999999998</v>
      </c>
      <c r="I12" s="109">
        <f t="shared" si="3"/>
        <v>0.184</v>
      </c>
      <c r="J12" s="109">
        <f t="shared" si="4"/>
        <v>0.154</v>
      </c>
      <c r="K12" s="109">
        <f t="shared" si="5"/>
        <v>0.19399999999999998</v>
      </c>
      <c r="L12" s="109">
        <f t="shared" si="6"/>
        <v>0.14399999999999999</v>
      </c>
      <c r="M12" s="110">
        <f t="shared" si="7"/>
        <v>0.20399999999999999</v>
      </c>
      <c r="N12" s="135">
        <f t="shared" si="8"/>
        <v>0</v>
      </c>
      <c r="O12" s="136">
        <f t="shared" si="0"/>
        <v>0</v>
      </c>
      <c r="P12" s="137">
        <f t="shared" si="1"/>
        <v>0</v>
      </c>
      <c r="R12" s="205"/>
      <c r="S12" s="205"/>
      <c r="T12" s="205"/>
      <c r="U12" s="205"/>
      <c r="V12" s="204"/>
      <c r="W12" s="204"/>
      <c r="X12" s="204"/>
      <c r="Y12" s="204"/>
      <c r="Z12" s="204"/>
      <c r="AA12" s="210" t="s">
        <v>199</v>
      </c>
      <c r="AB12" s="214"/>
      <c r="AC12" s="216"/>
      <c r="AD12" s="216"/>
      <c r="AE12" s="217"/>
      <c r="AF12" s="217"/>
      <c r="AG12" s="218"/>
      <c r="AH12" s="220"/>
    </row>
    <row r="13" spans="2:34" ht="15" customHeight="1">
      <c r="B13" s="98" t="s">
        <v>187</v>
      </c>
      <c r="C13" s="124">
        <v>5</v>
      </c>
      <c r="D13" s="124">
        <v>70</v>
      </c>
      <c r="E13" s="125">
        <v>2.5</v>
      </c>
      <c r="F13" s="198"/>
      <c r="G13" s="120">
        <v>0.185</v>
      </c>
      <c r="H13" s="105">
        <f t="shared" si="2"/>
        <v>0.17499999999999999</v>
      </c>
      <c r="I13" s="106">
        <f t="shared" si="3"/>
        <v>0.19500000000000001</v>
      </c>
      <c r="J13" s="106">
        <f t="shared" si="4"/>
        <v>0.16500000000000001</v>
      </c>
      <c r="K13" s="106">
        <f t="shared" si="5"/>
        <v>0.20499999999999999</v>
      </c>
      <c r="L13" s="106">
        <f t="shared" si="6"/>
        <v>0.155</v>
      </c>
      <c r="M13" s="107">
        <f t="shared" si="7"/>
        <v>0.215</v>
      </c>
      <c r="N13" s="135">
        <f t="shared" si="8"/>
        <v>0</v>
      </c>
      <c r="O13" s="136">
        <f t="shared" si="0"/>
        <v>0</v>
      </c>
      <c r="P13" s="137">
        <f t="shared" si="1"/>
        <v>0</v>
      </c>
      <c r="R13" s="205"/>
      <c r="S13" s="205"/>
      <c r="T13" s="205"/>
      <c r="U13" s="205"/>
      <c r="V13" s="204"/>
      <c r="W13" s="204"/>
      <c r="X13" s="204"/>
      <c r="Y13" s="204"/>
      <c r="Z13" s="204"/>
      <c r="AA13" s="209" t="s">
        <v>285</v>
      </c>
      <c r="AB13" s="214"/>
      <c r="AC13" s="216"/>
      <c r="AD13" s="216"/>
      <c r="AE13" s="217"/>
      <c r="AF13" s="217"/>
      <c r="AG13" s="218"/>
      <c r="AH13" s="220"/>
    </row>
    <row r="14" spans="2:34" ht="15" customHeight="1" thickBot="1">
      <c r="B14" s="99" t="s">
        <v>187</v>
      </c>
      <c r="C14" s="121">
        <v>6</v>
      </c>
      <c r="D14" s="121">
        <v>100</v>
      </c>
      <c r="E14" s="122">
        <v>2.5</v>
      </c>
      <c r="F14" s="199"/>
      <c r="G14" s="123">
        <v>0.14499999999999999</v>
      </c>
      <c r="H14" s="108">
        <f t="shared" si="2"/>
        <v>0.13499999999999998</v>
      </c>
      <c r="I14" s="109">
        <f t="shared" si="3"/>
        <v>0.155</v>
      </c>
      <c r="J14" s="109">
        <f t="shared" si="4"/>
        <v>0.12499999999999999</v>
      </c>
      <c r="K14" s="109">
        <f t="shared" si="5"/>
        <v>0.16499999999999998</v>
      </c>
      <c r="L14" s="109">
        <f t="shared" si="6"/>
        <v>0.11499999999999999</v>
      </c>
      <c r="M14" s="110">
        <f t="shared" si="7"/>
        <v>0.17499999999999999</v>
      </c>
      <c r="N14" s="135">
        <f t="shared" si="8"/>
        <v>0</v>
      </c>
      <c r="O14" s="136">
        <f t="shared" si="0"/>
        <v>0</v>
      </c>
      <c r="P14" s="137">
        <f t="shared" si="1"/>
        <v>0</v>
      </c>
      <c r="R14" s="205"/>
      <c r="S14" s="205"/>
      <c r="T14" s="205"/>
      <c r="U14" s="205"/>
      <c r="V14" s="204"/>
      <c r="W14" s="204"/>
      <c r="X14" s="204"/>
      <c r="Y14" s="204"/>
      <c r="Z14" s="204"/>
      <c r="AA14" s="210"/>
      <c r="AB14" s="214"/>
      <c r="AC14" s="216"/>
      <c r="AD14" s="216"/>
      <c r="AE14" s="217"/>
      <c r="AF14" s="217"/>
      <c r="AG14" s="218"/>
      <c r="AH14" s="220"/>
    </row>
    <row r="15" spans="2:34" ht="15" customHeight="1">
      <c r="B15" s="98" t="s">
        <v>187</v>
      </c>
      <c r="C15" s="124">
        <v>7</v>
      </c>
      <c r="D15" s="124">
        <v>100</v>
      </c>
      <c r="E15" s="125">
        <v>2.5</v>
      </c>
      <c r="F15" s="199"/>
      <c r="G15" s="120">
        <v>0.14299999999999999</v>
      </c>
      <c r="H15" s="105">
        <f t="shared" si="2"/>
        <v>0.13299999999999998</v>
      </c>
      <c r="I15" s="106">
        <f t="shared" si="3"/>
        <v>0.153</v>
      </c>
      <c r="J15" s="106">
        <f t="shared" si="4"/>
        <v>0.12299999999999998</v>
      </c>
      <c r="K15" s="106">
        <f t="shared" si="5"/>
        <v>0.16299999999999998</v>
      </c>
      <c r="L15" s="106">
        <f t="shared" si="6"/>
        <v>0.11299999999999999</v>
      </c>
      <c r="M15" s="107">
        <f t="shared" si="7"/>
        <v>0.17299999999999999</v>
      </c>
      <c r="N15" s="135">
        <f t="shared" si="8"/>
        <v>0</v>
      </c>
      <c r="O15" s="136">
        <f t="shared" si="0"/>
        <v>0</v>
      </c>
      <c r="P15" s="137">
        <f t="shared" si="1"/>
        <v>0</v>
      </c>
      <c r="R15" s="205"/>
      <c r="S15" s="205"/>
      <c r="T15" s="205"/>
      <c r="U15" s="205"/>
      <c r="V15" s="204"/>
      <c r="W15" s="204"/>
      <c r="X15" s="204"/>
      <c r="Y15" s="204"/>
      <c r="Z15" s="204"/>
      <c r="AA15" s="211" t="s">
        <v>286</v>
      </c>
      <c r="AB15" s="214"/>
      <c r="AC15" s="216"/>
      <c r="AD15" s="216"/>
      <c r="AE15" s="217"/>
      <c r="AF15" s="217"/>
      <c r="AG15" s="218"/>
      <c r="AH15" s="220"/>
    </row>
    <row r="16" spans="2:34" ht="15" customHeight="1" thickBot="1">
      <c r="B16" s="99" t="s">
        <v>187</v>
      </c>
      <c r="C16" s="121">
        <v>8</v>
      </c>
      <c r="D16" s="121">
        <v>100</v>
      </c>
      <c r="E16" s="122">
        <v>2.5</v>
      </c>
      <c r="F16" s="199"/>
      <c r="G16" s="123">
        <v>0.14299999999999999</v>
      </c>
      <c r="H16" s="108">
        <f t="shared" si="2"/>
        <v>0.13299999999999998</v>
      </c>
      <c r="I16" s="109">
        <f t="shared" si="3"/>
        <v>0.153</v>
      </c>
      <c r="J16" s="109">
        <f t="shared" si="4"/>
        <v>0.12299999999999998</v>
      </c>
      <c r="K16" s="109">
        <f t="shared" si="5"/>
        <v>0.16299999999999998</v>
      </c>
      <c r="L16" s="109">
        <f t="shared" si="6"/>
        <v>0.11299999999999999</v>
      </c>
      <c r="M16" s="110">
        <f t="shared" si="7"/>
        <v>0.17299999999999999</v>
      </c>
      <c r="N16" s="135">
        <f t="shared" si="8"/>
        <v>0</v>
      </c>
      <c r="O16" s="136">
        <f t="shared" si="0"/>
        <v>0</v>
      </c>
      <c r="P16" s="137">
        <f t="shared" si="1"/>
        <v>0</v>
      </c>
      <c r="R16" s="205"/>
      <c r="S16" s="205"/>
      <c r="T16" s="205"/>
      <c r="U16" s="205"/>
      <c r="V16" s="204"/>
      <c r="W16" s="204"/>
      <c r="X16" s="204"/>
      <c r="Y16" s="204"/>
      <c r="Z16" s="204"/>
      <c r="AA16" s="209" t="s">
        <v>287</v>
      </c>
      <c r="AB16" s="214"/>
      <c r="AC16" s="216"/>
      <c r="AD16" s="216"/>
      <c r="AE16" s="217"/>
      <c r="AF16" s="217"/>
      <c r="AG16" s="218"/>
      <c r="AH16" s="220"/>
    </row>
    <row r="17" spans="2:34" ht="15" customHeight="1">
      <c r="B17" s="98" t="s">
        <v>187</v>
      </c>
      <c r="C17" s="124">
        <v>9</v>
      </c>
      <c r="D17" s="124">
        <v>100</v>
      </c>
      <c r="E17" s="125">
        <v>2.5</v>
      </c>
      <c r="F17" s="199"/>
      <c r="G17" s="120">
        <v>0.14699999999999999</v>
      </c>
      <c r="H17" s="105">
        <f t="shared" si="2"/>
        <v>0.13699999999999998</v>
      </c>
      <c r="I17" s="106">
        <f t="shared" si="3"/>
        <v>0.157</v>
      </c>
      <c r="J17" s="106">
        <f t="shared" si="4"/>
        <v>0.127</v>
      </c>
      <c r="K17" s="106">
        <f t="shared" si="5"/>
        <v>0.16699999999999998</v>
      </c>
      <c r="L17" s="106">
        <f t="shared" si="6"/>
        <v>0.11699999999999999</v>
      </c>
      <c r="M17" s="107">
        <f t="shared" si="7"/>
        <v>0.17699999999999999</v>
      </c>
      <c r="N17" s="135">
        <f t="shared" si="8"/>
        <v>0</v>
      </c>
      <c r="O17" s="136">
        <f t="shared" si="0"/>
        <v>0</v>
      </c>
      <c r="P17" s="137">
        <f t="shared" si="1"/>
        <v>0</v>
      </c>
      <c r="R17" s="205"/>
      <c r="S17" s="205"/>
      <c r="T17" s="205"/>
      <c r="U17" s="205"/>
      <c r="V17" s="204"/>
      <c r="W17" s="204"/>
      <c r="X17" s="204"/>
      <c r="Y17" s="204"/>
      <c r="Z17" s="204"/>
      <c r="AA17" s="210" t="s">
        <v>198</v>
      </c>
      <c r="AB17" s="214"/>
      <c r="AC17" s="216"/>
      <c r="AD17" s="216"/>
      <c r="AE17" s="217"/>
      <c r="AF17" s="217"/>
      <c r="AG17" s="218"/>
      <c r="AH17" s="220"/>
    </row>
    <row r="18" spans="2:34" ht="15" customHeight="1" thickBot="1">
      <c r="B18" s="99" t="s">
        <v>187</v>
      </c>
      <c r="C18" s="121">
        <v>10</v>
      </c>
      <c r="D18" s="121">
        <v>100</v>
      </c>
      <c r="E18" s="122">
        <v>2.5</v>
      </c>
      <c r="F18" s="199"/>
      <c r="G18" s="123">
        <v>0.153</v>
      </c>
      <c r="H18" s="108">
        <f t="shared" si="2"/>
        <v>0.14299999999999999</v>
      </c>
      <c r="I18" s="109">
        <f t="shared" si="3"/>
        <v>0.16300000000000001</v>
      </c>
      <c r="J18" s="109">
        <f t="shared" si="4"/>
        <v>0.13300000000000001</v>
      </c>
      <c r="K18" s="109">
        <f t="shared" si="5"/>
        <v>0.17299999999999999</v>
      </c>
      <c r="L18" s="109">
        <f t="shared" si="6"/>
        <v>0.123</v>
      </c>
      <c r="M18" s="110">
        <f t="shared" si="7"/>
        <v>0.183</v>
      </c>
      <c r="N18" s="135">
        <f t="shared" si="8"/>
        <v>0</v>
      </c>
      <c r="O18" s="136">
        <f t="shared" si="0"/>
        <v>0</v>
      </c>
      <c r="P18" s="137">
        <f t="shared" si="1"/>
        <v>0</v>
      </c>
      <c r="R18" s="205"/>
      <c r="S18" s="205"/>
      <c r="T18" s="205"/>
      <c r="U18" s="205"/>
      <c r="V18" s="204"/>
      <c r="W18" s="204"/>
      <c r="X18" s="204"/>
      <c r="Y18" s="204"/>
      <c r="Z18" s="204"/>
      <c r="AA18" s="209" t="s">
        <v>288</v>
      </c>
      <c r="AB18" s="214"/>
      <c r="AC18" s="216"/>
      <c r="AD18" s="216"/>
      <c r="AE18" s="217"/>
      <c r="AF18" s="217"/>
      <c r="AG18" s="218"/>
      <c r="AH18" s="220"/>
    </row>
    <row r="19" spans="2:34" ht="15" customHeight="1">
      <c r="B19" s="98" t="s">
        <v>187</v>
      </c>
      <c r="C19" s="124">
        <v>11</v>
      </c>
      <c r="D19" s="124">
        <v>30</v>
      </c>
      <c r="E19" s="125">
        <v>2.5</v>
      </c>
      <c r="F19" s="198"/>
      <c r="G19" s="120">
        <v>0.25900000000000001</v>
      </c>
      <c r="H19" s="105">
        <f t="shared" si="2"/>
        <v>0.23900000000000002</v>
      </c>
      <c r="I19" s="106">
        <f t="shared" si="3"/>
        <v>0.27900000000000003</v>
      </c>
      <c r="J19" s="106">
        <f t="shared" si="4"/>
        <v>0.219</v>
      </c>
      <c r="K19" s="106">
        <f t="shared" si="5"/>
        <v>0.29899999999999999</v>
      </c>
      <c r="L19" s="106">
        <f t="shared" si="6"/>
        <v>0.19900000000000001</v>
      </c>
      <c r="M19" s="107">
        <f t="shared" si="7"/>
        <v>0.31900000000000001</v>
      </c>
      <c r="N19" s="135">
        <f t="shared" si="8"/>
        <v>0</v>
      </c>
      <c r="O19" s="136">
        <f t="shared" si="0"/>
        <v>0</v>
      </c>
      <c r="P19" s="137">
        <f t="shared" si="1"/>
        <v>0</v>
      </c>
      <c r="R19" s="205"/>
      <c r="S19" s="205"/>
      <c r="T19" s="205"/>
      <c r="U19" s="205"/>
      <c r="V19" s="204"/>
      <c r="W19" s="204"/>
      <c r="X19" s="204"/>
      <c r="Y19" s="204"/>
      <c r="Z19" s="204"/>
      <c r="AA19" s="210"/>
      <c r="AB19" s="214"/>
      <c r="AC19" s="216"/>
      <c r="AD19" s="216"/>
      <c r="AE19" s="217"/>
      <c r="AF19" s="217"/>
      <c r="AG19" s="217"/>
      <c r="AH19" s="217"/>
    </row>
    <row r="20" spans="2:34" ht="15" customHeight="1" thickBot="1">
      <c r="B20" s="99" t="s">
        <v>187</v>
      </c>
      <c r="C20" s="121">
        <v>12</v>
      </c>
      <c r="D20" s="121">
        <v>30</v>
      </c>
      <c r="E20" s="122">
        <v>2.5</v>
      </c>
      <c r="F20" s="198"/>
      <c r="G20" s="123">
        <v>0.27</v>
      </c>
      <c r="H20" s="108">
        <f t="shared" si="2"/>
        <v>0.25</v>
      </c>
      <c r="I20" s="109">
        <f t="shared" si="3"/>
        <v>0.29000000000000004</v>
      </c>
      <c r="J20" s="109">
        <f t="shared" si="4"/>
        <v>0.23</v>
      </c>
      <c r="K20" s="109">
        <f t="shared" si="5"/>
        <v>0.31</v>
      </c>
      <c r="L20" s="109">
        <f t="shared" si="6"/>
        <v>0.21000000000000002</v>
      </c>
      <c r="M20" s="110">
        <f t="shared" si="7"/>
        <v>0.33</v>
      </c>
      <c r="N20" s="135">
        <f t="shared" si="8"/>
        <v>0</v>
      </c>
      <c r="O20" s="136">
        <f t="shared" si="0"/>
        <v>0</v>
      </c>
      <c r="P20" s="137">
        <f t="shared" si="1"/>
        <v>0</v>
      </c>
      <c r="R20" s="205"/>
      <c r="S20" s="205"/>
      <c r="T20" s="205"/>
      <c r="U20" s="205"/>
      <c r="V20" s="204"/>
      <c r="W20" s="204"/>
      <c r="X20" s="204"/>
      <c r="Y20" s="204"/>
      <c r="Z20" s="204"/>
      <c r="AA20" s="211" t="s">
        <v>289</v>
      </c>
      <c r="AB20" s="214"/>
      <c r="AC20" s="216"/>
      <c r="AD20" s="216"/>
      <c r="AE20" s="217"/>
      <c r="AF20" s="217"/>
      <c r="AG20" s="217"/>
      <c r="AH20" s="217"/>
    </row>
    <row r="21" spans="2:34" ht="15" customHeight="1">
      <c r="B21" s="98" t="s">
        <v>187</v>
      </c>
      <c r="C21" s="124">
        <v>13</v>
      </c>
      <c r="D21" s="124">
        <v>30</v>
      </c>
      <c r="E21" s="125">
        <v>2.5</v>
      </c>
      <c r="F21" s="198"/>
      <c r="G21" s="120">
        <v>0.27300000000000002</v>
      </c>
      <c r="H21" s="105">
        <f t="shared" si="2"/>
        <v>0.253</v>
      </c>
      <c r="I21" s="106">
        <f t="shared" si="3"/>
        <v>0.29300000000000004</v>
      </c>
      <c r="J21" s="106">
        <f t="shared" si="4"/>
        <v>0.23300000000000001</v>
      </c>
      <c r="K21" s="106">
        <f t="shared" si="5"/>
        <v>0.313</v>
      </c>
      <c r="L21" s="106">
        <f t="shared" si="6"/>
        <v>0.21300000000000002</v>
      </c>
      <c r="M21" s="107">
        <f t="shared" si="7"/>
        <v>0.33300000000000002</v>
      </c>
      <c r="N21" s="135">
        <f t="shared" si="8"/>
        <v>0</v>
      </c>
      <c r="O21" s="136">
        <f t="shared" si="0"/>
        <v>0</v>
      </c>
      <c r="P21" s="137">
        <f t="shared" si="1"/>
        <v>0</v>
      </c>
      <c r="R21" s="205"/>
      <c r="S21" s="205"/>
      <c r="T21" s="205"/>
      <c r="U21" s="205"/>
      <c r="V21" s="204"/>
      <c r="W21" s="204"/>
      <c r="X21" s="204"/>
      <c r="Y21" s="204"/>
      <c r="Z21" s="204"/>
      <c r="AA21" s="209" t="s">
        <v>290</v>
      </c>
      <c r="AB21" s="214"/>
      <c r="AC21" s="216"/>
      <c r="AD21" s="216"/>
      <c r="AE21" s="217"/>
      <c r="AF21" s="217"/>
      <c r="AG21" s="217"/>
      <c r="AH21" s="217"/>
    </row>
    <row r="22" spans="2:34" ht="15" customHeight="1" thickBot="1">
      <c r="B22" s="99" t="s">
        <v>187</v>
      </c>
      <c r="C22" s="121">
        <v>14</v>
      </c>
      <c r="D22" s="121">
        <v>30</v>
      </c>
      <c r="E22" s="122">
        <v>2.5</v>
      </c>
      <c r="F22" s="198"/>
      <c r="G22" s="123">
        <v>0.28299999999999997</v>
      </c>
      <c r="H22" s="108">
        <f t="shared" si="2"/>
        <v>0.26299999999999996</v>
      </c>
      <c r="I22" s="109">
        <f t="shared" si="3"/>
        <v>0.30299999999999999</v>
      </c>
      <c r="J22" s="109">
        <f t="shared" si="4"/>
        <v>0.24299999999999997</v>
      </c>
      <c r="K22" s="109">
        <f t="shared" si="5"/>
        <v>0.32299999999999995</v>
      </c>
      <c r="L22" s="109">
        <f t="shared" si="6"/>
        <v>0.22299999999999998</v>
      </c>
      <c r="M22" s="110">
        <f t="shared" si="7"/>
        <v>0.34299999999999997</v>
      </c>
      <c r="N22" s="135">
        <f t="shared" si="8"/>
        <v>0</v>
      </c>
      <c r="O22" s="136">
        <f t="shared" si="0"/>
        <v>0</v>
      </c>
      <c r="P22" s="137">
        <f t="shared" si="1"/>
        <v>0</v>
      </c>
      <c r="R22" s="205"/>
      <c r="S22" s="205"/>
      <c r="T22" s="205"/>
      <c r="U22" s="205"/>
      <c r="V22" s="204"/>
      <c r="W22" s="204"/>
      <c r="X22" s="204"/>
      <c r="Y22" s="204"/>
      <c r="Z22" s="204"/>
      <c r="AA22" s="210" t="s">
        <v>8</v>
      </c>
      <c r="AB22" s="214"/>
      <c r="AC22" s="216"/>
      <c r="AD22" s="216"/>
      <c r="AE22" s="217"/>
      <c r="AF22" s="217"/>
      <c r="AG22" s="217"/>
      <c r="AH22" s="217"/>
    </row>
    <row r="23" spans="2:34" ht="15" customHeight="1" thickBot="1">
      <c r="B23" s="98" t="s">
        <v>187</v>
      </c>
      <c r="C23" s="124">
        <v>15</v>
      </c>
      <c r="D23" s="124">
        <v>30</v>
      </c>
      <c r="E23" s="125">
        <v>2.5</v>
      </c>
      <c r="F23" s="198"/>
      <c r="G23" s="120">
        <v>0.28999999999999998</v>
      </c>
      <c r="H23" s="105">
        <f t="shared" si="2"/>
        <v>0.26999999999999996</v>
      </c>
      <c r="I23" s="106">
        <f t="shared" si="3"/>
        <v>0.31</v>
      </c>
      <c r="J23" s="106">
        <f t="shared" si="4"/>
        <v>0.24999999999999997</v>
      </c>
      <c r="K23" s="106">
        <f t="shared" si="5"/>
        <v>0.32999999999999996</v>
      </c>
      <c r="L23" s="106">
        <f t="shared" si="6"/>
        <v>0.22999999999999998</v>
      </c>
      <c r="M23" s="107">
        <f t="shared" si="7"/>
        <v>0.35</v>
      </c>
      <c r="N23" s="135">
        <f t="shared" si="8"/>
        <v>0</v>
      </c>
      <c r="O23" s="136">
        <f t="shared" si="0"/>
        <v>0</v>
      </c>
      <c r="P23" s="137">
        <f t="shared" si="1"/>
        <v>0</v>
      </c>
      <c r="R23" s="205"/>
      <c r="S23" s="205"/>
      <c r="T23" s="205"/>
      <c r="U23" s="205"/>
      <c r="V23" s="204"/>
      <c r="W23" s="204"/>
      <c r="X23" s="204"/>
      <c r="Y23" s="204"/>
      <c r="Z23" s="204"/>
      <c r="AA23" s="212" t="s">
        <v>291</v>
      </c>
      <c r="AB23" s="215"/>
      <c r="AC23" s="216"/>
      <c r="AD23" s="216"/>
      <c r="AE23" s="217"/>
      <c r="AF23" s="217"/>
      <c r="AG23" s="217"/>
      <c r="AH23" s="217"/>
    </row>
    <row r="24" spans="2:34" ht="15" customHeight="1" thickBot="1">
      <c r="B24" s="99" t="s">
        <v>187</v>
      </c>
      <c r="C24" s="121">
        <v>16</v>
      </c>
      <c r="D24" s="121">
        <v>120</v>
      </c>
      <c r="E24" s="122">
        <v>2.5</v>
      </c>
      <c r="F24" s="199"/>
      <c r="G24" s="123">
        <v>0.13800000000000001</v>
      </c>
      <c r="H24" s="108">
        <f t="shared" si="2"/>
        <v>0.128</v>
      </c>
      <c r="I24" s="109">
        <f t="shared" si="3"/>
        <v>0.14800000000000002</v>
      </c>
      <c r="J24" s="109">
        <f t="shared" si="4"/>
        <v>0.11800000000000001</v>
      </c>
      <c r="K24" s="109">
        <f t="shared" si="5"/>
        <v>0.158</v>
      </c>
      <c r="L24" s="109">
        <f t="shared" si="6"/>
        <v>0.10800000000000001</v>
      </c>
      <c r="M24" s="110">
        <f t="shared" si="7"/>
        <v>0.16800000000000001</v>
      </c>
      <c r="N24" s="135">
        <f t="shared" si="8"/>
        <v>0</v>
      </c>
      <c r="O24" s="136">
        <f t="shared" si="0"/>
        <v>0</v>
      </c>
      <c r="P24" s="137">
        <f t="shared" si="1"/>
        <v>0</v>
      </c>
      <c r="R24" s="205"/>
      <c r="S24" s="205"/>
      <c r="T24" s="205"/>
      <c r="U24" s="205"/>
      <c r="V24" s="204"/>
      <c r="W24" s="204"/>
      <c r="X24" s="204"/>
      <c r="Y24" s="204"/>
      <c r="Z24" s="204"/>
      <c r="AA24" s="204"/>
      <c r="AB24" s="204"/>
    </row>
    <row r="25" spans="2:34" ht="15" customHeight="1" thickBot="1">
      <c r="B25" s="98" t="s">
        <v>187</v>
      </c>
      <c r="C25" s="124">
        <v>17</v>
      </c>
      <c r="D25" s="124">
        <v>120</v>
      </c>
      <c r="E25" s="125">
        <v>2.5</v>
      </c>
      <c r="F25" s="199"/>
      <c r="G25" s="120">
        <v>0.14199999999999999</v>
      </c>
      <c r="H25" s="105">
        <f t="shared" si="2"/>
        <v>0.13199999999999998</v>
      </c>
      <c r="I25" s="106">
        <f t="shared" si="3"/>
        <v>0.152</v>
      </c>
      <c r="J25" s="106">
        <f t="shared" si="4"/>
        <v>0.12199999999999998</v>
      </c>
      <c r="K25" s="106">
        <f t="shared" si="5"/>
        <v>0.16199999999999998</v>
      </c>
      <c r="L25" s="106">
        <f t="shared" si="6"/>
        <v>0.11199999999999999</v>
      </c>
      <c r="M25" s="107">
        <f t="shared" si="7"/>
        <v>0.17199999999999999</v>
      </c>
      <c r="N25" s="135">
        <f t="shared" si="8"/>
        <v>0</v>
      </c>
      <c r="O25" s="136">
        <f t="shared" si="0"/>
        <v>0</v>
      </c>
      <c r="P25" s="137">
        <f t="shared" si="1"/>
        <v>0</v>
      </c>
      <c r="R25" s="621" t="s">
        <v>197</v>
      </c>
      <c r="S25" s="622"/>
      <c r="T25" s="622"/>
      <c r="U25" s="622"/>
      <c r="V25" s="622"/>
      <c r="W25" s="622"/>
      <c r="X25" s="622"/>
      <c r="Y25" s="622"/>
      <c r="Z25" s="622"/>
      <c r="AA25" s="623"/>
      <c r="AB25" s="204"/>
    </row>
    <row r="26" spans="2:34" ht="15" customHeight="1" thickBot="1">
      <c r="B26" s="99" t="s">
        <v>187</v>
      </c>
      <c r="C26" s="121">
        <v>18</v>
      </c>
      <c r="D26" s="121">
        <v>120</v>
      </c>
      <c r="E26" s="122">
        <v>2.5</v>
      </c>
      <c r="F26" s="199"/>
      <c r="G26" s="123">
        <v>0.13500000000000001</v>
      </c>
      <c r="H26" s="108">
        <f t="shared" si="2"/>
        <v>0.125</v>
      </c>
      <c r="I26" s="109">
        <f t="shared" si="3"/>
        <v>0.14500000000000002</v>
      </c>
      <c r="J26" s="109">
        <f t="shared" si="4"/>
        <v>0.115</v>
      </c>
      <c r="K26" s="109">
        <f t="shared" si="5"/>
        <v>0.155</v>
      </c>
      <c r="L26" s="109">
        <f t="shared" si="6"/>
        <v>0.10500000000000001</v>
      </c>
      <c r="M26" s="110">
        <f t="shared" si="7"/>
        <v>0.16500000000000001</v>
      </c>
      <c r="N26" s="135">
        <f t="shared" si="8"/>
        <v>0</v>
      </c>
      <c r="O26" s="136">
        <f t="shared" si="0"/>
        <v>0</v>
      </c>
      <c r="P26" s="137">
        <f t="shared" si="1"/>
        <v>0</v>
      </c>
      <c r="R26" s="624" t="s">
        <v>259</v>
      </c>
      <c r="S26" s="625"/>
      <c r="T26" s="625"/>
      <c r="U26" s="625"/>
      <c r="V26" s="625"/>
      <c r="W26" s="625"/>
      <c r="X26" s="625"/>
      <c r="Y26" s="625"/>
      <c r="Z26" s="625"/>
      <c r="AA26" s="626"/>
      <c r="AB26" s="204"/>
    </row>
    <row r="27" spans="2:34" ht="15" customHeight="1">
      <c r="B27" s="98" t="s">
        <v>187</v>
      </c>
      <c r="C27" s="124">
        <v>19</v>
      </c>
      <c r="D27" s="124">
        <v>120</v>
      </c>
      <c r="E27" s="125">
        <v>2.5</v>
      </c>
      <c r="F27" s="199"/>
      <c r="G27" s="120">
        <v>0.13900000000000001</v>
      </c>
      <c r="H27" s="105">
        <f t="shared" si="2"/>
        <v>0.129</v>
      </c>
      <c r="I27" s="106">
        <f t="shared" si="3"/>
        <v>0.14900000000000002</v>
      </c>
      <c r="J27" s="106">
        <f t="shared" si="4"/>
        <v>0.11900000000000001</v>
      </c>
      <c r="K27" s="106">
        <f t="shared" si="5"/>
        <v>0.159</v>
      </c>
      <c r="L27" s="106">
        <f t="shared" si="6"/>
        <v>0.10900000000000001</v>
      </c>
      <c r="M27" s="107">
        <f t="shared" si="7"/>
        <v>0.16900000000000001</v>
      </c>
      <c r="N27" s="135">
        <f t="shared" si="8"/>
        <v>0</v>
      </c>
      <c r="O27" s="136">
        <f t="shared" si="0"/>
        <v>0</v>
      </c>
      <c r="P27" s="137">
        <f t="shared" si="1"/>
        <v>0</v>
      </c>
      <c r="R27" s="627" t="s">
        <v>196</v>
      </c>
      <c r="S27" s="628"/>
      <c r="T27" s="628"/>
      <c r="U27" s="628"/>
      <c r="V27" s="628"/>
      <c r="W27" s="628"/>
      <c r="X27" s="628"/>
      <c r="Y27" s="628"/>
      <c r="Z27" s="628"/>
      <c r="AA27" s="629"/>
      <c r="AB27" s="204"/>
    </row>
    <row r="28" spans="2:34" ht="15" customHeight="1" thickBot="1">
      <c r="B28" s="99" t="s">
        <v>187</v>
      </c>
      <c r="C28" s="121">
        <v>20</v>
      </c>
      <c r="D28" s="121">
        <v>120</v>
      </c>
      <c r="E28" s="122">
        <v>2.5</v>
      </c>
      <c r="F28" s="199"/>
      <c r="G28" s="123">
        <v>0.13900000000000001</v>
      </c>
      <c r="H28" s="108">
        <f t="shared" si="2"/>
        <v>0.129</v>
      </c>
      <c r="I28" s="109">
        <f t="shared" si="3"/>
        <v>0.14900000000000002</v>
      </c>
      <c r="J28" s="109">
        <f t="shared" si="4"/>
        <v>0.11900000000000001</v>
      </c>
      <c r="K28" s="109">
        <f t="shared" si="5"/>
        <v>0.159</v>
      </c>
      <c r="L28" s="109">
        <f t="shared" si="6"/>
        <v>0.10900000000000001</v>
      </c>
      <c r="M28" s="110">
        <f t="shared" si="7"/>
        <v>0.16900000000000001</v>
      </c>
      <c r="N28" s="135">
        <f t="shared" si="8"/>
        <v>0</v>
      </c>
      <c r="O28" s="136">
        <f t="shared" si="0"/>
        <v>0</v>
      </c>
      <c r="P28" s="137">
        <f t="shared" si="1"/>
        <v>0</v>
      </c>
      <c r="R28" s="627"/>
      <c r="S28" s="628"/>
      <c r="T28" s="628"/>
      <c r="U28" s="628"/>
      <c r="V28" s="628"/>
      <c r="W28" s="628"/>
      <c r="X28" s="628"/>
      <c r="Y28" s="628"/>
      <c r="Z28" s="628"/>
      <c r="AA28" s="629"/>
      <c r="AB28" s="204"/>
    </row>
    <row r="29" spans="2:34" ht="15" customHeight="1" thickBot="1">
      <c r="B29" s="98" t="s">
        <v>187</v>
      </c>
      <c r="C29" s="124">
        <v>21</v>
      </c>
      <c r="D29" s="124">
        <v>140</v>
      </c>
      <c r="E29" s="125">
        <v>2.5</v>
      </c>
      <c r="F29" s="198"/>
      <c r="G29" s="120">
        <v>0.13400000000000001</v>
      </c>
      <c r="H29" s="105">
        <f t="shared" si="2"/>
        <v>0.12400000000000001</v>
      </c>
      <c r="I29" s="106">
        <f t="shared" si="3"/>
        <v>0.14400000000000002</v>
      </c>
      <c r="J29" s="106">
        <f t="shared" si="4"/>
        <v>0.114</v>
      </c>
      <c r="K29" s="106">
        <f t="shared" si="5"/>
        <v>0.154</v>
      </c>
      <c r="L29" s="106">
        <f t="shared" si="6"/>
        <v>0.10400000000000001</v>
      </c>
      <c r="M29" s="107">
        <f t="shared" si="7"/>
        <v>0.16400000000000001</v>
      </c>
      <c r="N29" s="135">
        <f t="shared" si="8"/>
        <v>0</v>
      </c>
      <c r="O29" s="136">
        <f t="shared" si="0"/>
        <v>0</v>
      </c>
      <c r="P29" s="137">
        <f t="shared" si="1"/>
        <v>0</v>
      </c>
      <c r="R29" s="618" t="s">
        <v>195</v>
      </c>
      <c r="S29" s="619"/>
      <c r="T29" s="619"/>
      <c r="U29" s="619"/>
      <c r="V29" s="619"/>
      <c r="W29" s="619"/>
      <c r="X29" s="619"/>
      <c r="Y29" s="619"/>
      <c r="Z29" s="619"/>
      <c r="AA29" s="620"/>
      <c r="AB29" s="204"/>
    </row>
    <row r="30" spans="2:34" ht="15" customHeight="1" thickBot="1">
      <c r="B30" s="99" t="s">
        <v>187</v>
      </c>
      <c r="C30" s="121">
        <v>22</v>
      </c>
      <c r="D30" s="121">
        <v>140</v>
      </c>
      <c r="E30" s="122">
        <v>2.5</v>
      </c>
      <c r="F30" s="198"/>
      <c r="G30" s="123">
        <v>0.13100000000000001</v>
      </c>
      <c r="H30" s="108">
        <f t="shared" si="2"/>
        <v>0.12100000000000001</v>
      </c>
      <c r="I30" s="109">
        <f t="shared" si="3"/>
        <v>0.14100000000000001</v>
      </c>
      <c r="J30" s="109">
        <f t="shared" si="4"/>
        <v>0.111</v>
      </c>
      <c r="K30" s="109">
        <f t="shared" si="5"/>
        <v>0.151</v>
      </c>
      <c r="L30" s="109">
        <f t="shared" si="6"/>
        <v>0.10100000000000001</v>
      </c>
      <c r="M30" s="110">
        <f t="shared" si="7"/>
        <v>0.161</v>
      </c>
      <c r="N30" s="135">
        <f t="shared" si="8"/>
        <v>0</v>
      </c>
      <c r="O30" s="136">
        <f t="shared" si="0"/>
        <v>0</v>
      </c>
      <c r="P30" s="137">
        <f t="shared" si="1"/>
        <v>0</v>
      </c>
      <c r="R30" s="576" t="s">
        <v>194</v>
      </c>
      <c r="S30" s="577"/>
      <c r="T30" s="578"/>
      <c r="U30" s="585" t="s">
        <v>193</v>
      </c>
      <c r="V30" s="576" t="s">
        <v>192</v>
      </c>
      <c r="W30" s="578"/>
      <c r="X30" s="576" t="s">
        <v>191</v>
      </c>
      <c r="Y30" s="578"/>
      <c r="Z30" s="585" t="s">
        <v>190</v>
      </c>
      <c r="AA30" s="585" t="s">
        <v>189</v>
      </c>
      <c r="AB30" s="204"/>
    </row>
    <row r="31" spans="2:34" ht="15" customHeight="1" thickBot="1">
      <c r="B31" s="98" t="s">
        <v>187</v>
      </c>
      <c r="C31" s="124">
        <v>23</v>
      </c>
      <c r="D31" s="124">
        <v>140</v>
      </c>
      <c r="E31" s="125">
        <v>2.5</v>
      </c>
      <c r="F31" s="198"/>
      <c r="G31" s="120">
        <v>0.13500000000000001</v>
      </c>
      <c r="H31" s="105">
        <f t="shared" si="2"/>
        <v>0.125</v>
      </c>
      <c r="I31" s="106">
        <f t="shared" si="3"/>
        <v>0.14500000000000002</v>
      </c>
      <c r="J31" s="106">
        <f t="shared" si="4"/>
        <v>0.115</v>
      </c>
      <c r="K31" s="106">
        <f t="shared" si="5"/>
        <v>0.155</v>
      </c>
      <c r="L31" s="106">
        <f t="shared" si="6"/>
        <v>0.10500000000000001</v>
      </c>
      <c r="M31" s="107">
        <f t="shared" si="7"/>
        <v>0.16500000000000001</v>
      </c>
      <c r="N31" s="135">
        <f t="shared" si="8"/>
        <v>0</v>
      </c>
      <c r="O31" s="136">
        <f t="shared" si="0"/>
        <v>0</v>
      </c>
      <c r="P31" s="137">
        <f t="shared" si="1"/>
        <v>0</v>
      </c>
      <c r="R31" s="579"/>
      <c r="S31" s="580"/>
      <c r="T31" s="581"/>
      <c r="U31" s="586"/>
      <c r="V31" s="582" t="s">
        <v>188</v>
      </c>
      <c r="W31" s="584"/>
      <c r="X31" s="579"/>
      <c r="Y31" s="581"/>
      <c r="Z31" s="586"/>
      <c r="AA31" s="586"/>
      <c r="AB31" s="204"/>
    </row>
    <row r="32" spans="2:34" ht="15" customHeight="1" thickBot="1">
      <c r="B32" s="99" t="s">
        <v>187</v>
      </c>
      <c r="C32" s="121">
        <v>24</v>
      </c>
      <c r="D32" s="121">
        <v>140</v>
      </c>
      <c r="E32" s="122">
        <v>2.5</v>
      </c>
      <c r="F32" s="198"/>
      <c r="G32" s="123">
        <v>0.13600000000000001</v>
      </c>
      <c r="H32" s="108">
        <f t="shared" si="2"/>
        <v>0.126</v>
      </c>
      <c r="I32" s="109">
        <f t="shared" si="3"/>
        <v>0.14600000000000002</v>
      </c>
      <c r="J32" s="109">
        <f t="shared" si="4"/>
        <v>0.11600000000000001</v>
      </c>
      <c r="K32" s="109">
        <f t="shared" si="5"/>
        <v>0.156</v>
      </c>
      <c r="L32" s="109">
        <f t="shared" si="6"/>
        <v>0.10600000000000001</v>
      </c>
      <c r="M32" s="110">
        <f t="shared" si="7"/>
        <v>0.16600000000000001</v>
      </c>
      <c r="N32" s="135">
        <f t="shared" si="8"/>
        <v>0</v>
      </c>
      <c r="O32" s="136">
        <f t="shared" si="0"/>
        <v>0</v>
      </c>
      <c r="P32" s="137">
        <f t="shared" si="1"/>
        <v>0</v>
      </c>
      <c r="R32" s="582"/>
      <c r="S32" s="583"/>
      <c r="T32" s="584"/>
      <c r="U32" s="587"/>
      <c r="V32" s="181" t="s">
        <v>187</v>
      </c>
      <c r="W32" s="181" t="s">
        <v>186</v>
      </c>
      <c r="X32" s="582"/>
      <c r="Y32" s="584"/>
      <c r="Z32" s="587"/>
      <c r="AA32" s="587"/>
      <c r="AB32" s="204"/>
    </row>
    <row r="33" spans="2:28" ht="15" customHeight="1" thickBot="1">
      <c r="B33" s="98" t="s">
        <v>187</v>
      </c>
      <c r="C33" s="124">
        <v>25</v>
      </c>
      <c r="D33" s="124">
        <v>140</v>
      </c>
      <c r="E33" s="125">
        <v>2.5</v>
      </c>
      <c r="F33" s="198"/>
      <c r="G33" s="120">
        <v>0.13100000000000001</v>
      </c>
      <c r="H33" s="105">
        <f t="shared" si="2"/>
        <v>0.12100000000000001</v>
      </c>
      <c r="I33" s="106">
        <f t="shared" si="3"/>
        <v>0.14100000000000001</v>
      </c>
      <c r="J33" s="106">
        <f t="shared" si="4"/>
        <v>0.111</v>
      </c>
      <c r="K33" s="106">
        <f t="shared" si="5"/>
        <v>0.151</v>
      </c>
      <c r="L33" s="106">
        <f t="shared" si="6"/>
        <v>0.10100000000000001</v>
      </c>
      <c r="M33" s="107">
        <f t="shared" si="7"/>
        <v>0.161</v>
      </c>
      <c r="N33" s="135">
        <f t="shared" si="8"/>
        <v>0</v>
      </c>
      <c r="O33" s="136">
        <f t="shared" si="0"/>
        <v>0</v>
      </c>
      <c r="P33" s="137">
        <f t="shared" si="1"/>
        <v>0</v>
      </c>
      <c r="R33" s="630" t="s">
        <v>187</v>
      </c>
      <c r="S33" s="631"/>
      <c r="T33" s="181" t="s">
        <v>186</v>
      </c>
      <c r="U33" s="181"/>
      <c r="V33" s="181"/>
      <c r="W33" s="181"/>
      <c r="X33" s="181"/>
      <c r="Y33" s="181" t="s">
        <v>185</v>
      </c>
      <c r="Z33" s="182"/>
      <c r="AA33" s="182"/>
      <c r="AB33" s="204"/>
    </row>
    <row r="34" spans="2:28" ht="15" customHeight="1" thickBot="1">
      <c r="B34" s="99" t="s">
        <v>187</v>
      </c>
      <c r="C34" s="121">
        <v>26</v>
      </c>
      <c r="D34" s="121">
        <v>70</v>
      </c>
      <c r="E34" s="122">
        <v>2.5</v>
      </c>
      <c r="F34" s="198"/>
      <c r="G34" s="123">
        <v>0.17499999999999999</v>
      </c>
      <c r="H34" s="108">
        <f t="shared" si="2"/>
        <v>0.16499999999999998</v>
      </c>
      <c r="I34" s="109">
        <f t="shared" si="3"/>
        <v>0.185</v>
      </c>
      <c r="J34" s="109">
        <f t="shared" si="4"/>
        <v>0.155</v>
      </c>
      <c r="K34" s="109">
        <f t="shared" si="5"/>
        <v>0.19499999999999998</v>
      </c>
      <c r="L34" s="109">
        <f t="shared" si="6"/>
        <v>0.14499999999999999</v>
      </c>
      <c r="M34" s="110">
        <f t="shared" si="7"/>
        <v>0.20499999999999999</v>
      </c>
      <c r="N34" s="135">
        <f t="shared" si="8"/>
        <v>0</v>
      </c>
      <c r="O34" s="136">
        <f t="shared" si="0"/>
        <v>0</v>
      </c>
      <c r="P34" s="137">
        <f t="shared" si="1"/>
        <v>0</v>
      </c>
      <c r="R34" s="568" t="s">
        <v>184</v>
      </c>
      <c r="S34" s="569"/>
      <c r="T34" s="566"/>
      <c r="U34" s="566">
        <v>100</v>
      </c>
      <c r="V34" s="566" t="s">
        <v>183</v>
      </c>
      <c r="W34" s="566"/>
      <c r="X34" s="566"/>
      <c r="Y34" s="566">
        <v>50</v>
      </c>
      <c r="Z34" s="566">
        <v>9</v>
      </c>
      <c r="AA34" s="595" t="s">
        <v>277</v>
      </c>
      <c r="AB34" s="204"/>
    </row>
    <row r="35" spans="2:28" ht="15" customHeight="1">
      <c r="B35" s="98" t="s">
        <v>187</v>
      </c>
      <c r="C35" s="124">
        <v>27</v>
      </c>
      <c r="D35" s="124">
        <v>70</v>
      </c>
      <c r="E35" s="125">
        <v>2.5</v>
      </c>
      <c r="F35" s="198"/>
      <c r="G35" s="120">
        <v>0.182</v>
      </c>
      <c r="H35" s="105">
        <f t="shared" si="2"/>
        <v>0.17199999999999999</v>
      </c>
      <c r="I35" s="106">
        <f t="shared" si="3"/>
        <v>0.192</v>
      </c>
      <c r="J35" s="106">
        <f t="shared" si="4"/>
        <v>0.16200000000000001</v>
      </c>
      <c r="K35" s="106">
        <f t="shared" si="5"/>
        <v>0.20199999999999999</v>
      </c>
      <c r="L35" s="106">
        <f t="shared" si="6"/>
        <v>0.152</v>
      </c>
      <c r="M35" s="107">
        <f t="shared" si="7"/>
        <v>0.21199999999999999</v>
      </c>
      <c r="N35" s="135">
        <f t="shared" si="8"/>
        <v>0</v>
      </c>
      <c r="O35" s="136">
        <f t="shared" si="0"/>
        <v>0</v>
      </c>
      <c r="P35" s="137">
        <f t="shared" si="1"/>
        <v>0</v>
      </c>
      <c r="R35" s="592"/>
      <c r="S35" s="593"/>
      <c r="T35" s="594"/>
      <c r="U35" s="594"/>
      <c r="V35" s="594"/>
      <c r="W35" s="594"/>
      <c r="X35" s="594"/>
      <c r="Y35" s="594"/>
      <c r="Z35" s="594"/>
      <c r="AA35" s="596"/>
      <c r="AB35" s="204"/>
    </row>
    <row r="36" spans="2:28" ht="15" customHeight="1" thickBot="1">
      <c r="B36" s="99" t="s">
        <v>187</v>
      </c>
      <c r="C36" s="121">
        <v>28</v>
      </c>
      <c r="D36" s="121">
        <v>70</v>
      </c>
      <c r="E36" s="122">
        <v>2.5</v>
      </c>
      <c r="F36" s="198"/>
      <c r="G36" s="123">
        <v>0.185</v>
      </c>
      <c r="H36" s="108">
        <f t="shared" si="2"/>
        <v>0.17499999999999999</v>
      </c>
      <c r="I36" s="109">
        <f t="shared" si="3"/>
        <v>0.19500000000000001</v>
      </c>
      <c r="J36" s="109">
        <f t="shared" si="4"/>
        <v>0.16500000000000001</v>
      </c>
      <c r="K36" s="109">
        <f t="shared" si="5"/>
        <v>0.20499999999999999</v>
      </c>
      <c r="L36" s="109">
        <f t="shared" si="6"/>
        <v>0.155</v>
      </c>
      <c r="M36" s="110">
        <f t="shared" si="7"/>
        <v>0.215</v>
      </c>
      <c r="N36" s="135">
        <f t="shared" si="8"/>
        <v>0</v>
      </c>
      <c r="O36" s="136">
        <f t="shared" si="0"/>
        <v>0</v>
      </c>
      <c r="P36" s="137">
        <f t="shared" si="1"/>
        <v>0</v>
      </c>
      <c r="R36" s="570"/>
      <c r="S36" s="571"/>
      <c r="T36" s="567"/>
      <c r="U36" s="567"/>
      <c r="V36" s="567"/>
      <c r="W36" s="567"/>
      <c r="X36" s="567"/>
      <c r="Y36" s="567"/>
      <c r="Z36" s="567"/>
      <c r="AA36" s="597"/>
      <c r="AB36" s="204"/>
    </row>
    <row r="37" spans="2:28" ht="15" customHeight="1" thickBot="1">
      <c r="B37" s="98" t="s">
        <v>187</v>
      </c>
      <c r="C37" s="124">
        <v>29</v>
      </c>
      <c r="D37" s="124">
        <v>70</v>
      </c>
      <c r="E37" s="125">
        <v>2.5</v>
      </c>
      <c r="F37" s="198"/>
      <c r="G37" s="120">
        <v>0.18812636943222999</v>
      </c>
      <c r="H37" s="105">
        <f t="shared" si="2"/>
        <v>0.17812636943222998</v>
      </c>
      <c r="I37" s="106">
        <f t="shared" si="3"/>
        <v>0.19812636943223</v>
      </c>
      <c r="J37" s="106">
        <f t="shared" si="4"/>
        <v>0.16812636943223</v>
      </c>
      <c r="K37" s="106">
        <f t="shared" si="5"/>
        <v>0.20812636943222998</v>
      </c>
      <c r="L37" s="106">
        <f t="shared" si="6"/>
        <v>0.15812636943222999</v>
      </c>
      <c r="M37" s="107">
        <f t="shared" si="7"/>
        <v>0.21812636943222999</v>
      </c>
      <c r="N37" s="135">
        <f t="shared" si="8"/>
        <v>0</v>
      </c>
      <c r="O37" s="136">
        <f t="shared" si="0"/>
        <v>0</v>
      </c>
      <c r="P37" s="137">
        <f t="shared" si="1"/>
        <v>0</v>
      </c>
      <c r="R37" s="590" t="s">
        <v>182</v>
      </c>
      <c r="S37" s="591"/>
      <c r="T37" s="182" t="s">
        <v>181</v>
      </c>
      <c r="U37" s="182">
        <v>70</v>
      </c>
      <c r="V37" s="182" t="s">
        <v>154</v>
      </c>
      <c r="W37" s="182" t="s">
        <v>180</v>
      </c>
      <c r="X37" s="182"/>
      <c r="Y37" s="182">
        <v>12</v>
      </c>
      <c r="Z37" s="182" t="s">
        <v>179</v>
      </c>
      <c r="AA37" s="183" t="s">
        <v>278</v>
      </c>
      <c r="AB37" s="204"/>
    </row>
    <row r="38" spans="2:28" ht="15" customHeight="1" thickBot="1">
      <c r="B38" s="99" t="s">
        <v>187</v>
      </c>
      <c r="C38" s="121">
        <v>30</v>
      </c>
      <c r="D38" s="121">
        <v>70</v>
      </c>
      <c r="E38" s="122">
        <v>2.5</v>
      </c>
      <c r="F38" s="198"/>
      <c r="G38" s="123">
        <v>0.191</v>
      </c>
      <c r="H38" s="108">
        <f t="shared" si="2"/>
        <v>0.18099999999999999</v>
      </c>
      <c r="I38" s="109">
        <f t="shared" si="3"/>
        <v>0.20100000000000001</v>
      </c>
      <c r="J38" s="109">
        <f t="shared" si="4"/>
        <v>0.17100000000000001</v>
      </c>
      <c r="K38" s="109">
        <f t="shared" si="5"/>
        <v>0.21099999999999999</v>
      </c>
      <c r="L38" s="109">
        <f t="shared" si="6"/>
        <v>0.161</v>
      </c>
      <c r="M38" s="110">
        <f t="shared" si="7"/>
        <v>0.221</v>
      </c>
      <c r="N38" s="135">
        <f t="shared" si="8"/>
        <v>0</v>
      </c>
      <c r="O38" s="136">
        <f t="shared" si="0"/>
        <v>0</v>
      </c>
      <c r="P38" s="137">
        <f t="shared" si="1"/>
        <v>0</v>
      </c>
      <c r="R38" s="590" t="s">
        <v>178</v>
      </c>
      <c r="S38" s="591"/>
      <c r="T38" s="182" t="s">
        <v>177</v>
      </c>
      <c r="U38" s="182">
        <v>100</v>
      </c>
      <c r="V38" s="182"/>
      <c r="W38" s="182"/>
      <c r="X38" s="182"/>
      <c r="Y38" s="182">
        <v>12</v>
      </c>
      <c r="Z38" s="184" t="s">
        <v>159</v>
      </c>
      <c r="AA38" s="183" t="s">
        <v>158</v>
      </c>
      <c r="AB38" s="204"/>
    </row>
    <row r="39" spans="2:28" ht="15" customHeight="1" thickBot="1">
      <c r="B39" s="98" t="s">
        <v>187</v>
      </c>
      <c r="C39" s="124">
        <v>31</v>
      </c>
      <c r="D39" s="124">
        <v>100</v>
      </c>
      <c r="E39" s="125">
        <v>2.5</v>
      </c>
      <c r="F39" s="199"/>
      <c r="G39" s="120">
        <v>0.14599999999999999</v>
      </c>
      <c r="H39" s="105">
        <f t="shared" si="2"/>
        <v>0.13599999999999998</v>
      </c>
      <c r="I39" s="106">
        <f t="shared" si="3"/>
        <v>0.156</v>
      </c>
      <c r="J39" s="106">
        <f t="shared" si="4"/>
        <v>0.126</v>
      </c>
      <c r="K39" s="106">
        <f t="shared" si="5"/>
        <v>0.16599999999999998</v>
      </c>
      <c r="L39" s="106">
        <f t="shared" si="6"/>
        <v>0.11599999999999999</v>
      </c>
      <c r="M39" s="107">
        <f t="shared" si="7"/>
        <v>0.17599999999999999</v>
      </c>
      <c r="N39" s="135">
        <f t="shared" si="8"/>
        <v>0</v>
      </c>
      <c r="O39" s="136">
        <f t="shared" si="0"/>
        <v>0</v>
      </c>
      <c r="P39" s="137">
        <f t="shared" si="1"/>
        <v>0</v>
      </c>
      <c r="R39" s="588" t="s">
        <v>176</v>
      </c>
      <c r="S39" s="589"/>
      <c r="T39" s="182" t="s">
        <v>175</v>
      </c>
      <c r="U39" s="182">
        <v>30</v>
      </c>
      <c r="V39" s="182"/>
      <c r="W39" s="182"/>
      <c r="X39" s="182"/>
      <c r="Y39" s="182">
        <v>12</v>
      </c>
      <c r="Z39" s="184" t="s">
        <v>159</v>
      </c>
      <c r="AA39" s="183" t="s">
        <v>158</v>
      </c>
      <c r="AB39" s="204"/>
    </row>
    <row r="40" spans="2:28" ht="15" customHeight="1" thickBot="1">
      <c r="B40" s="99" t="s">
        <v>187</v>
      </c>
      <c r="C40" s="121">
        <v>32</v>
      </c>
      <c r="D40" s="121">
        <v>100</v>
      </c>
      <c r="E40" s="122">
        <v>2.5</v>
      </c>
      <c r="F40" s="199"/>
      <c r="G40" s="123">
        <v>0.14899999999999999</v>
      </c>
      <c r="H40" s="108">
        <f t="shared" si="2"/>
        <v>0.13899999999999998</v>
      </c>
      <c r="I40" s="109">
        <f t="shared" si="3"/>
        <v>0.159</v>
      </c>
      <c r="J40" s="109">
        <f t="shared" si="4"/>
        <v>0.129</v>
      </c>
      <c r="K40" s="109">
        <f t="shared" si="5"/>
        <v>0.16899999999999998</v>
      </c>
      <c r="L40" s="109">
        <f t="shared" si="6"/>
        <v>0.11899999999999999</v>
      </c>
      <c r="M40" s="110">
        <f t="shared" si="7"/>
        <v>0.17899999999999999</v>
      </c>
      <c r="N40" s="135">
        <f t="shared" si="8"/>
        <v>0</v>
      </c>
      <c r="O40" s="136">
        <f t="shared" si="0"/>
        <v>0</v>
      </c>
      <c r="P40" s="137">
        <f t="shared" si="1"/>
        <v>0</v>
      </c>
      <c r="R40" s="574" t="s">
        <v>174</v>
      </c>
      <c r="S40" s="575"/>
      <c r="T40" s="182" t="s">
        <v>173</v>
      </c>
      <c r="U40" s="182">
        <v>120</v>
      </c>
      <c r="V40" s="182"/>
      <c r="W40" s="182"/>
      <c r="X40" s="182"/>
      <c r="Y40" s="182">
        <v>12</v>
      </c>
      <c r="Z40" s="184" t="s">
        <v>159</v>
      </c>
      <c r="AA40" s="183" t="s">
        <v>162</v>
      </c>
      <c r="AB40" s="204"/>
    </row>
    <row r="41" spans="2:28" ht="15" customHeight="1" thickBot="1">
      <c r="B41" s="98" t="s">
        <v>187</v>
      </c>
      <c r="C41" s="124">
        <v>33</v>
      </c>
      <c r="D41" s="124">
        <v>100</v>
      </c>
      <c r="E41" s="125">
        <v>2.5</v>
      </c>
      <c r="F41" s="199"/>
      <c r="G41" s="120">
        <v>0.14599999999999999</v>
      </c>
      <c r="H41" s="105">
        <f t="shared" si="2"/>
        <v>0.13599999999999998</v>
      </c>
      <c r="I41" s="106">
        <f t="shared" si="3"/>
        <v>0.156</v>
      </c>
      <c r="J41" s="106">
        <f t="shared" si="4"/>
        <v>0.126</v>
      </c>
      <c r="K41" s="106">
        <f t="shared" si="5"/>
        <v>0.16599999999999998</v>
      </c>
      <c r="L41" s="106">
        <f t="shared" si="6"/>
        <v>0.11599999999999999</v>
      </c>
      <c r="M41" s="107">
        <f t="shared" si="7"/>
        <v>0.17599999999999999</v>
      </c>
      <c r="N41" s="135">
        <f t="shared" ref="N41:N72" si="9">IF(F41="",0, IF( OR(F41&lt;H41,F41&gt;I41),1,0))</f>
        <v>0</v>
      </c>
      <c r="O41" s="136">
        <f t="shared" ref="O41:O72" si="10">IF(F41="",0, IF( OR(F41&lt;J41,F41&gt;K41),1,0))</f>
        <v>0</v>
      </c>
      <c r="P41" s="137">
        <f t="shared" ref="P41:P72" si="11">IF(F41="",0, IF( OR(F41&lt;L41,F41&gt;M41),1,0))</f>
        <v>0</v>
      </c>
      <c r="R41" s="574" t="s">
        <v>172</v>
      </c>
      <c r="S41" s="575"/>
      <c r="T41" s="182" t="s">
        <v>171</v>
      </c>
      <c r="U41" s="182">
        <v>140</v>
      </c>
      <c r="V41" s="182"/>
      <c r="W41" s="182"/>
      <c r="X41" s="182"/>
      <c r="Y41" s="182">
        <v>12</v>
      </c>
      <c r="Z41" s="184" t="s">
        <v>159</v>
      </c>
      <c r="AA41" s="183" t="s">
        <v>158</v>
      </c>
      <c r="AB41" s="204"/>
    </row>
    <row r="42" spans="2:28" ht="15" customHeight="1" thickBot="1">
      <c r="B42" s="99" t="s">
        <v>187</v>
      </c>
      <c r="C42" s="121">
        <v>34</v>
      </c>
      <c r="D42" s="121">
        <v>100</v>
      </c>
      <c r="E42" s="122">
        <v>2.5</v>
      </c>
      <c r="F42" s="199"/>
      <c r="G42" s="123">
        <v>0.15</v>
      </c>
      <c r="H42" s="108">
        <f t="shared" si="2"/>
        <v>0.13999999999999999</v>
      </c>
      <c r="I42" s="109">
        <f t="shared" si="3"/>
        <v>0.16</v>
      </c>
      <c r="J42" s="109">
        <f t="shared" si="4"/>
        <v>0.13</v>
      </c>
      <c r="K42" s="109">
        <f t="shared" si="5"/>
        <v>0.16999999999999998</v>
      </c>
      <c r="L42" s="109">
        <f t="shared" si="6"/>
        <v>0.12</v>
      </c>
      <c r="M42" s="110">
        <f t="shared" si="7"/>
        <v>0.18</v>
      </c>
      <c r="N42" s="135">
        <f t="shared" si="9"/>
        <v>0</v>
      </c>
      <c r="O42" s="136">
        <f t="shared" si="10"/>
        <v>0</v>
      </c>
      <c r="P42" s="137">
        <f t="shared" si="11"/>
        <v>0</v>
      </c>
      <c r="R42" s="574" t="s">
        <v>170</v>
      </c>
      <c r="S42" s="575"/>
      <c r="T42" s="182" t="s">
        <v>169</v>
      </c>
      <c r="U42" s="182">
        <v>70</v>
      </c>
      <c r="V42" s="182"/>
      <c r="W42" s="182"/>
      <c r="X42" s="182"/>
      <c r="Y42" s="182">
        <v>20</v>
      </c>
      <c r="Z42" s="184" t="s">
        <v>159</v>
      </c>
      <c r="AA42" s="183" t="s">
        <v>158</v>
      </c>
      <c r="AB42" s="204"/>
    </row>
    <row r="43" spans="2:28" ht="15" customHeight="1" thickBot="1">
      <c r="B43" s="98" t="s">
        <v>187</v>
      </c>
      <c r="C43" s="124">
        <v>35</v>
      </c>
      <c r="D43" s="124">
        <v>100</v>
      </c>
      <c r="E43" s="125">
        <v>2.5</v>
      </c>
      <c r="F43" s="199"/>
      <c r="G43" s="120">
        <v>0.14599999999999999</v>
      </c>
      <c r="H43" s="105">
        <f t="shared" si="2"/>
        <v>0.13599999999999998</v>
      </c>
      <c r="I43" s="106">
        <f t="shared" si="3"/>
        <v>0.156</v>
      </c>
      <c r="J43" s="106">
        <f t="shared" si="4"/>
        <v>0.126</v>
      </c>
      <c r="K43" s="106">
        <f t="shared" si="5"/>
        <v>0.16599999999999998</v>
      </c>
      <c r="L43" s="106">
        <f t="shared" si="6"/>
        <v>0.11599999999999999</v>
      </c>
      <c r="M43" s="107">
        <f t="shared" si="7"/>
        <v>0.17599999999999999</v>
      </c>
      <c r="N43" s="135">
        <f t="shared" si="9"/>
        <v>0</v>
      </c>
      <c r="O43" s="136">
        <f t="shared" si="10"/>
        <v>0</v>
      </c>
      <c r="P43" s="137">
        <f t="shared" si="11"/>
        <v>0</v>
      </c>
      <c r="R43" s="574" t="s">
        <v>168</v>
      </c>
      <c r="S43" s="575"/>
      <c r="T43" s="182" t="s">
        <v>167</v>
      </c>
      <c r="U43" s="182">
        <v>100</v>
      </c>
      <c r="V43" s="182"/>
      <c r="W43" s="182"/>
      <c r="X43" s="182"/>
      <c r="Y43" s="182">
        <v>20</v>
      </c>
      <c r="Z43" s="184" t="s">
        <v>159</v>
      </c>
      <c r="AA43" s="183" t="s">
        <v>158</v>
      </c>
      <c r="AB43" s="204"/>
    </row>
    <row r="44" spans="2:28" ht="15" customHeight="1" thickBot="1">
      <c r="B44" s="99" t="s">
        <v>187</v>
      </c>
      <c r="C44" s="121">
        <v>36</v>
      </c>
      <c r="D44" s="121">
        <v>30</v>
      </c>
      <c r="E44" s="122">
        <v>2.5</v>
      </c>
      <c r="F44" s="198"/>
      <c r="G44" s="123">
        <v>0.26117050705857398</v>
      </c>
      <c r="H44" s="108">
        <f t="shared" si="2"/>
        <v>0.24117050705857399</v>
      </c>
      <c r="I44" s="109">
        <f t="shared" si="3"/>
        <v>0.28117050705857399</v>
      </c>
      <c r="J44" s="109">
        <f t="shared" si="4"/>
        <v>0.22117050705857397</v>
      </c>
      <c r="K44" s="109">
        <f t="shared" si="5"/>
        <v>0.30117050705857396</v>
      </c>
      <c r="L44" s="109">
        <f t="shared" si="6"/>
        <v>0.20117050705857398</v>
      </c>
      <c r="M44" s="110">
        <f t="shared" si="7"/>
        <v>0.32117050705857397</v>
      </c>
      <c r="N44" s="135">
        <f t="shared" si="9"/>
        <v>0</v>
      </c>
      <c r="O44" s="136">
        <f t="shared" si="10"/>
        <v>0</v>
      </c>
      <c r="P44" s="137">
        <f t="shared" si="11"/>
        <v>0</v>
      </c>
      <c r="R44" s="574" t="s">
        <v>166</v>
      </c>
      <c r="S44" s="575"/>
      <c r="T44" s="182" t="s">
        <v>165</v>
      </c>
      <c r="U44" s="182">
        <v>30</v>
      </c>
      <c r="V44" s="182"/>
      <c r="W44" s="182"/>
      <c r="X44" s="182"/>
      <c r="Y44" s="182">
        <v>20</v>
      </c>
      <c r="Z44" s="184" t="s">
        <v>159</v>
      </c>
      <c r="AA44" s="183" t="s">
        <v>158</v>
      </c>
      <c r="AB44" s="204"/>
    </row>
    <row r="45" spans="2:28" ht="15" customHeight="1" thickBot="1">
      <c r="B45" s="98" t="s">
        <v>187</v>
      </c>
      <c r="C45" s="124">
        <v>37</v>
      </c>
      <c r="D45" s="124">
        <v>30</v>
      </c>
      <c r="E45" s="125">
        <v>2.5</v>
      </c>
      <c r="F45" s="198"/>
      <c r="G45" s="120">
        <v>0.27</v>
      </c>
      <c r="H45" s="105">
        <f t="shared" si="2"/>
        <v>0.25</v>
      </c>
      <c r="I45" s="106">
        <f t="shared" si="3"/>
        <v>0.29000000000000004</v>
      </c>
      <c r="J45" s="106">
        <f t="shared" si="4"/>
        <v>0.23</v>
      </c>
      <c r="K45" s="106">
        <f t="shared" si="5"/>
        <v>0.31</v>
      </c>
      <c r="L45" s="106">
        <f t="shared" si="6"/>
        <v>0.21000000000000002</v>
      </c>
      <c r="M45" s="107">
        <f t="shared" si="7"/>
        <v>0.33</v>
      </c>
      <c r="N45" s="135">
        <f t="shared" si="9"/>
        <v>0</v>
      </c>
      <c r="O45" s="136">
        <f t="shared" si="10"/>
        <v>0</v>
      </c>
      <c r="P45" s="137">
        <f t="shared" si="11"/>
        <v>0</v>
      </c>
      <c r="R45" s="574" t="s">
        <v>164</v>
      </c>
      <c r="S45" s="575"/>
      <c r="T45" s="182" t="s">
        <v>163</v>
      </c>
      <c r="U45" s="182">
        <v>120</v>
      </c>
      <c r="V45" s="182"/>
      <c r="W45" s="182"/>
      <c r="X45" s="182"/>
      <c r="Y45" s="182">
        <v>20</v>
      </c>
      <c r="Z45" s="184" t="s">
        <v>159</v>
      </c>
      <c r="AA45" s="183" t="s">
        <v>162</v>
      </c>
      <c r="AB45" s="204"/>
    </row>
    <row r="46" spans="2:28" ht="15" customHeight="1" thickBot="1">
      <c r="B46" s="99" t="s">
        <v>187</v>
      </c>
      <c r="C46" s="121">
        <v>38</v>
      </c>
      <c r="D46" s="121">
        <v>30</v>
      </c>
      <c r="E46" s="122">
        <v>2.5</v>
      </c>
      <c r="F46" s="198"/>
      <c r="G46" s="123">
        <v>0.27400000000000002</v>
      </c>
      <c r="H46" s="108">
        <f t="shared" si="2"/>
        <v>0.254</v>
      </c>
      <c r="I46" s="109">
        <f t="shared" si="3"/>
        <v>0.29400000000000004</v>
      </c>
      <c r="J46" s="109">
        <f t="shared" si="4"/>
        <v>0.23400000000000001</v>
      </c>
      <c r="K46" s="109">
        <f t="shared" si="5"/>
        <v>0.314</v>
      </c>
      <c r="L46" s="109">
        <f t="shared" si="6"/>
        <v>0.21400000000000002</v>
      </c>
      <c r="M46" s="110">
        <f t="shared" si="7"/>
        <v>0.33400000000000002</v>
      </c>
      <c r="N46" s="135">
        <f t="shared" si="9"/>
        <v>0</v>
      </c>
      <c r="O46" s="136">
        <f t="shared" si="10"/>
        <v>0</v>
      </c>
      <c r="P46" s="137">
        <f t="shared" si="11"/>
        <v>0</v>
      </c>
      <c r="R46" s="574" t="s">
        <v>161</v>
      </c>
      <c r="S46" s="575"/>
      <c r="T46" s="182" t="s">
        <v>160</v>
      </c>
      <c r="U46" s="182">
        <v>140</v>
      </c>
      <c r="V46" s="182"/>
      <c r="W46" s="182"/>
      <c r="X46" s="182"/>
      <c r="Y46" s="182">
        <v>20</v>
      </c>
      <c r="Z46" s="184" t="s">
        <v>159</v>
      </c>
      <c r="AA46" s="183" t="s">
        <v>158</v>
      </c>
      <c r="AB46" s="204"/>
    </row>
    <row r="47" spans="2:28" ht="15" customHeight="1">
      <c r="B47" s="98" t="s">
        <v>187</v>
      </c>
      <c r="C47" s="124">
        <v>39</v>
      </c>
      <c r="D47" s="124">
        <v>30</v>
      </c>
      <c r="E47" s="125">
        <v>2.5</v>
      </c>
      <c r="F47" s="198"/>
      <c r="G47" s="120">
        <v>0.28699999999999998</v>
      </c>
      <c r="H47" s="105">
        <f t="shared" si="2"/>
        <v>0.26699999999999996</v>
      </c>
      <c r="I47" s="106">
        <f t="shared" si="3"/>
        <v>0.307</v>
      </c>
      <c r="J47" s="106">
        <f t="shared" si="4"/>
        <v>0.24699999999999997</v>
      </c>
      <c r="K47" s="106">
        <f t="shared" si="5"/>
        <v>0.32699999999999996</v>
      </c>
      <c r="L47" s="106">
        <f t="shared" si="6"/>
        <v>0.22699999999999998</v>
      </c>
      <c r="M47" s="107">
        <f t="shared" si="7"/>
        <v>0.34699999999999998</v>
      </c>
      <c r="N47" s="135">
        <f t="shared" si="9"/>
        <v>0</v>
      </c>
      <c r="O47" s="136">
        <f t="shared" si="10"/>
        <v>0</v>
      </c>
      <c r="P47" s="137">
        <f t="shared" si="11"/>
        <v>0</v>
      </c>
      <c r="R47" s="568">
        <v>101</v>
      </c>
      <c r="S47" s="569"/>
      <c r="T47" s="566"/>
      <c r="U47" s="566">
        <v>70</v>
      </c>
      <c r="V47" s="566" t="s">
        <v>142</v>
      </c>
      <c r="W47" s="566"/>
      <c r="X47" s="568" t="s">
        <v>157</v>
      </c>
      <c r="Y47" s="569"/>
      <c r="Z47" s="566"/>
      <c r="AA47" s="572" t="s">
        <v>156</v>
      </c>
      <c r="AB47" s="204"/>
    </row>
    <row r="48" spans="2:28" ht="15" customHeight="1" thickBot="1">
      <c r="B48" s="99" t="s">
        <v>187</v>
      </c>
      <c r="C48" s="121">
        <v>40</v>
      </c>
      <c r="D48" s="121">
        <v>30</v>
      </c>
      <c r="E48" s="122">
        <v>2.5</v>
      </c>
      <c r="F48" s="198"/>
      <c r="G48" s="123">
        <v>0.28399999999999997</v>
      </c>
      <c r="H48" s="108">
        <f t="shared" si="2"/>
        <v>0.26399999999999996</v>
      </c>
      <c r="I48" s="109">
        <f t="shared" si="3"/>
        <v>0.30399999999999999</v>
      </c>
      <c r="J48" s="109">
        <f t="shared" si="4"/>
        <v>0.24399999999999997</v>
      </c>
      <c r="K48" s="109">
        <f t="shared" si="5"/>
        <v>0.32399999999999995</v>
      </c>
      <c r="L48" s="109">
        <f t="shared" si="6"/>
        <v>0.22399999999999998</v>
      </c>
      <c r="M48" s="110">
        <f t="shared" si="7"/>
        <v>0.34399999999999997</v>
      </c>
      <c r="N48" s="135">
        <f t="shared" si="9"/>
        <v>0</v>
      </c>
      <c r="O48" s="136">
        <f t="shared" si="10"/>
        <v>0</v>
      </c>
      <c r="P48" s="137">
        <f t="shared" si="11"/>
        <v>0</v>
      </c>
      <c r="R48" s="570"/>
      <c r="S48" s="571"/>
      <c r="T48" s="567"/>
      <c r="U48" s="567"/>
      <c r="V48" s="567"/>
      <c r="W48" s="567"/>
      <c r="X48" s="570"/>
      <c r="Y48" s="571"/>
      <c r="Z48" s="567"/>
      <c r="AA48" s="573"/>
      <c r="AB48" s="204"/>
    </row>
    <row r="49" spans="2:28" ht="15" customHeight="1" thickBot="1">
      <c r="B49" s="98" t="s">
        <v>187</v>
      </c>
      <c r="C49" s="124">
        <v>41</v>
      </c>
      <c r="D49" s="124">
        <v>120</v>
      </c>
      <c r="E49" s="125">
        <v>2.5</v>
      </c>
      <c r="F49" s="198"/>
      <c r="G49" s="120">
        <v>0.128</v>
      </c>
      <c r="H49" s="105">
        <f t="shared" si="2"/>
        <v>0.11800000000000001</v>
      </c>
      <c r="I49" s="106">
        <f t="shared" si="3"/>
        <v>0.13800000000000001</v>
      </c>
      <c r="J49" s="106">
        <f t="shared" si="4"/>
        <v>0.108</v>
      </c>
      <c r="K49" s="106">
        <f t="shared" si="5"/>
        <v>0.14799999999999999</v>
      </c>
      <c r="L49" s="106">
        <f t="shared" si="6"/>
        <v>9.8000000000000004E-2</v>
      </c>
      <c r="M49" s="107">
        <f t="shared" si="7"/>
        <v>0.158</v>
      </c>
      <c r="N49" s="135">
        <f t="shared" si="9"/>
        <v>0</v>
      </c>
      <c r="O49" s="136">
        <f t="shared" si="10"/>
        <v>0</v>
      </c>
      <c r="P49" s="137">
        <f t="shared" si="11"/>
        <v>0</v>
      </c>
      <c r="R49" s="555" t="s">
        <v>155</v>
      </c>
      <c r="S49" s="556"/>
      <c r="T49" s="182"/>
      <c r="U49" s="182">
        <v>70</v>
      </c>
      <c r="V49" s="182" t="s">
        <v>154</v>
      </c>
      <c r="W49" s="182"/>
      <c r="X49" s="182"/>
      <c r="Y49" s="182">
        <v>60</v>
      </c>
      <c r="Z49" s="185" t="s">
        <v>146</v>
      </c>
      <c r="AA49" s="183" t="s">
        <v>145</v>
      </c>
      <c r="AB49" s="204"/>
    </row>
    <row r="50" spans="2:28" ht="15" customHeight="1" thickBot="1">
      <c r="B50" s="99" t="s">
        <v>187</v>
      </c>
      <c r="C50" s="121">
        <v>42</v>
      </c>
      <c r="D50" s="121">
        <v>120</v>
      </c>
      <c r="E50" s="122">
        <v>2.5</v>
      </c>
      <c r="F50" s="198"/>
      <c r="G50" s="123">
        <v>0.127</v>
      </c>
      <c r="H50" s="108">
        <f t="shared" si="2"/>
        <v>0.11700000000000001</v>
      </c>
      <c r="I50" s="109">
        <f t="shared" si="3"/>
        <v>0.13700000000000001</v>
      </c>
      <c r="J50" s="109">
        <f t="shared" si="4"/>
        <v>0.107</v>
      </c>
      <c r="K50" s="109">
        <f t="shared" si="5"/>
        <v>0.14699999999999999</v>
      </c>
      <c r="L50" s="109">
        <f t="shared" si="6"/>
        <v>9.7000000000000003E-2</v>
      </c>
      <c r="M50" s="110">
        <f t="shared" si="7"/>
        <v>0.157</v>
      </c>
      <c r="N50" s="135">
        <f t="shared" si="9"/>
        <v>0</v>
      </c>
      <c r="O50" s="136">
        <f t="shared" si="10"/>
        <v>0</v>
      </c>
      <c r="P50" s="137">
        <f t="shared" si="11"/>
        <v>0</v>
      </c>
      <c r="R50" s="555" t="s">
        <v>153</v>
      </c>
      <c r="S50" s="556"/>
      <c r="T50" s="182"/>
      <c r="U50" s="182">
        <v>100</v>
      </c>
      <c r="V50" s="182"/>
      <c r="W50" s="182"/>
      <c r="X50" s="182"/>
      <c r="Y50" s="182">
        <v>60</v>
      </c>
      <c r="Z50" s="185" t="s">
        <v>146</v>
      </c>
      <c r="AA50" s="183" t="s">
        <v>145</v>
      </c>
      <c r="AB50" s="204"/>
    </row>
    <row r="51" spans="2:28" ht="15" customHeight="1" thickBot="1">
      <c r="B51" s="98" t="s">
        <v>187</v>
      </c>
      <c r="C51" s="124">
        <v>43</v>
      </c>
      <c r="D51" s="124">
        <v>120</v>
      </c>
      <c r="E51" s="125">
        <v>2.5</v>
      </c>
      <c r="F51" s="198"/>
      <c r="G51" s="120">
        <v>0.13300000000000001</v>
      </c>
      <c r="H51" s="105">
        <f t="shared" si="2"/>
        <v>0.12300000000000001</v>
      </c>
      <c r="I51" s="106">
        <f t="shared" si="3"/>
        <v>0.14300000000000002</v>
      </c>
      <c r="J51" s="106">
        <f t="shared" si="4"/>
        <v>0.113</v>
      </c>
      <c r="K51" s="106">
        <f t="shared" si="5"/>
        <v>0.153</v>
      </c>
      <c r="L51" s="106">
        <f t="shared" si="6"/>
        <v>0.10300000000000001</v>
      </c>
      <c r="M51" s="107">
        <f t="shared" si="7"/>
        <v>0.16300000000000001</v>
      </c>
      <c r="N51" s="135">
        <f t="shared" si="9"/>
        <v>0</v>
      </c>
      <c r="O51" s="136">
        <f t="shared" si="10"/>
        <v>0</v>
      </c>
      <c r="P51" s="137">
        <f t="shared" si="11"/>
        <v>0</v>
      </c>
      <c r="R51" s="555" t="s">
        <v>152</v>
      </c>
      <c r="S51" s="556"/>
      <c r="T51" s="182"/>
      <c r="U51" s="182">
        <v>30</v>
      </c>
      <c r="V51" s="182"/>
      <c r="W51" s="182"/>
      <c r="X51" s="182"/>
      <c r="Y51" s="182">
        <v>60</v>
      </c>
      <c r="Z51" s="185" t="s">
        <v>146</v>
      </c>
      <c r="AA51" s="183" t="s">
        <v>145</v>
      </c>
      <c r="AB51" s="204"/>
    </row>
    <row r="52" spans="2:28" ht="15" customHeight="1" thickBot="1">
      <c r="B52" s="99" t="s">
        <v>187</v>
      </c>
      <c r="C52" s="121">
        <v>44</v>
      </c>
      <c r="D52" s="121">
        <v>120</v>
      </c>
      <c r="E52" s="122">
        <v>2.5</v>
      </c>
      <c r="F52" s="198"/>
      <c r="G52" s="123">
        <v>0.129</v>
      </c>
      <c r="H52" s="108">
        <f t="shared" si="2"/>
        <v>0.11900000000000001</v>
      </c>
      <c r="I52" s="109">
        <f t="shared" si="3"/>
        <v>0.13900000000000001</v>
      </c>
      <c r="J52" s="109">
        <f t="shared" si="4"/>
        <v>0.109</v>
      </c>
      <c r="K52" s="109">
        <f t="shared" si="5"/>
        <v>0.14899999999999999</v>
      </c>
      <c r="L52" s="109">
        <f t="shared" si="6"/>
        <v>9.9000000000000005E-2</v>
      </c>
      <c r="M52" s="110">
        <f t="shared" si="7"/>
        <v>0.159</v>
      </c>
      <c r="N52" s="135">
        <f t="shared" si="9"/>
        <v>0</v>
      </c>
      <c r="O52" s="136">
        <f t="shared" si="10"/>
        <v>0</v>
      </c>
      <c r="P52" s="137">
        <f t="shared" si="11"/>
        <v>0</v>
      </c>
      <c r="R52" s="555" t="s">
        <v>151</v>
      </c>
      <c r="S52" s="556"/>
      <c r="T52" s="182"/>
      <c r="U52" s="182">
        <v>120</v>
      </c>
      <c r="V52" s="182"/>
      <c r="W52" s="182"/>
      <c r="X52" s="182"/>
      <c r="Y52" s="182">
        <v>60</v>
      </c>
      <c r="Z52" s="185" t="s">
        <v>146</v>
      </c>
      <c r="AA52" s="183" t="s">
        <v>150</v>
      </c>
      <c r="AB52" s="204"/>
    </row>
    <row r="53" spans="2:28" ht="15" customHeight="1" thickBot="1">
      <c r="B53" s="98" t="s">
        <v>187</v>
      </c>
      <c r="C53" s="124">
        <v>45</v>
      </c>
      <c r="D53" s="124">
        <v>120</v>
      </c>
      <c r="E53" s="125">
        <v>2.5</v>
      </c>
      <c r="F53" s="198"/>
      <c r="G53" s="120">
        <v>0.13100000000000001</v>
      </c>
      <c r="H53" s="105">
        <f t="shared" si="2"/>
        <v>0.12100000000000001</v>
      </c>
      <c r="I53" s="106">
        <f t="shared" si="3"/>
        <v>0.14100000000000001</v>
      </c>
      <c r="J53" s="106">
        <f t="shared" si="4"/>
        <v>0.111</v>
      </c>
      <c r="K53" s="106">
        <f t="shared" si="5"/>
        <v>0.151</v>
      </c>
      <c r="L53" s="106">
        <f t="shared" si="6"/>
        <v>0.10100000000000001</v>
      </c>
      <c r="M53" s="107">
        <f t="shared" si="7"/>
        <v>0.161</v>
      </c>
      <c r="N53" s="135">
        <f t="shared" si="9"/>
        <v>0</v>
      </c>
      <c r="O53" s="136">
        <f t="shared" si="10"/>
        <v>0</v>
      </c>
      <c r="P53" s="137">
        <f t="shared" si="11"/>
        <v>0</v>
      </c>
      <c r="R53" s="555" t="s">
        <v>149</v>
      </c>
      <c r="S53" s="556"/>
      <c r="T53" s="182"/>
      <c r="U53" s="182">
        <v>70</v>
      </c>
      <c r="V53" s="182"/>
      <c r="W53" s="182"/>
      <c r="X53" s="182"/>
      <c r="Y53" s="182">
        <v>100</v>
      </c>
      <c r="Z53" s="185" t="s">
        <v>146</v>
      </c>
      <c r="AA53" s="183" t="s">
        <v>145</v>
      </c>
      <c r="AB53" s="204"/>
    </row>
    <row r="54" spans="2:28" ht="15" customHeight="1" thickBot="1">
      <c r="B54" s="99" t="s">
        <v>187</v>
      </c>
      <c r="C54" s="121">
        <v>46</v>
      </c>
      <c r="D54" s="121">
        <v>140</v>
      </c>
      <c r="E54" s="122">
        <v>2.5</v>
      </c>
      <c r="F54" s="198"/>
      <c r="G54" s="123">
        <v>0.123</v>
      </c>
      <c r="H54" s="108">
        <f t="shared" si="2"/>
        <v>0.113</v>
      </c>
      <c r="I54" s="109">
        <f t="shared" si="3"/>
        <v>0.13300000000000001</v>
      </c>
      <c r="J54" s="109">
        <f t="shared" si="4"/>
        <v>0.10299999999999999</v>
      </c>
      <c r="K54" s="109">
        <f t="shared" si="5"/>
        <v>0.14299999999999999</v>
      </c>
      <c r="L54" s="109">
        <f t="shared" si="6"/>
        <v>9.2999999999999999E-2</v>
      </c>
      <c r="M54" s="110">
        <f t="shared" si="7"/>
        <v>0.153</v>
      </c>
      <c r="N54" s="135">
        <f t="shared" si="9"/>
        <v>0</v>
      </c>
      <c r="O54" s="136">
        <f t="shared" si="10"/>
        <v>0</v>
      </c>
      <c r="P54" s="137">
        <f t="shared" si="11"/>
        <v>0</v>
      </c>
      <c r="R54" s="555" t="s">
        <v>148</v>
      </c>
      <c r="S54" s="556"/>
      <c r="T54" s="182"/>
      <c r="U54" s="182">
        <v>100</v>
      </c>
      <c r="V54" s="182"/>
      <c r="W54" s="182"/>
      <c r="X54" s="182"/>
      <c r="Y54" s="182">
        <v>100</v>
      </c>
      <c r="Z54" s="185" t="s">
        <v>146</v>
      </c>
      <c r="AA54" s="183" t="s">
        <v>145</v>
      </c>
      <c r="AB54" s="204"/>
    </row>
    <row r="55" spans="2:28" ht="15" customHeight="1" thickBot="1">
      <c r="B55" s="98" t="s">
        <v>187</v>
      </c>
      <c r="C55" s="124">
        <v>47</v>
      </c>
      <c r="D55" s="124">
        <v>140</v>
      </c>
      <c r="E55" s="125">
        <v>2.5</v>
      </c>
      <c r="F55" s="198"/>
      <c r="G55" s="120">
        <v>0.11600000000000001</v>
      </c>
      <c r="H55" s="105">
        <f t="shared" si="2"/>
        <v>0.10600000000000001</v>
      </c>
      <c r="I55" s="106">
        <f t="shared" si="3"/>
        <v>0.126</v>
      </c>
      <c r="J55" s="106">
        <f t="shared" si="4"/>
        <v>9.6000000000000002E-2</v>
      </c>
      <c r="K55" s="106">
        <f t="shared" si="5"/>
        <v>0.13600000000000001</v>
      </c>
      <c r="L55" s="106">
        <f t="shared" si="6"/>
        <v>8.6000000000000007E-2</v>
      </c>
      <c r="M55" s="107">
        <f t="shared" si="7"/>
        <v>0.14600000000000002</v>
      </c>
      <c r="N55" s="135">
        <f t="shared" si="9"/>
        <v>0</v>
      </c>
      <c r="O55" s="136">
        <f t="shared" si="10"/>
        <v>0</v>
      </c>
      <c r="P55" s="137">
        <f t="shared" si="11"/>
        <v>0</v>
      </c>
      <c r="R55" s="555" t="s">
        <v>147</v>
      </c>
      <c r="S55" s="556"/>
      <c r="T55" s="182"/>
      <c r="U55" s="182">
        <v>120</v>
      </c>
      <c r="V55" s="182"/>
      <c r="W55" s="182"/>
      <c r="X55" s="182"/>
      <c r="Y55" s="182">
        <v>100</v>
      </c>
      <c r="Z55" s="185" t="s">
        <v>146</v>
      </c>
      <c r="AA55" s="183" t="s">
        <v>145</v>
      </c>
      <c r="AB55" s="204"/>
    </row>
    <row r="56" spans="2:28" ht="15" customHeight="1" thickBot="1">
      <c r="B56" s="99" t="s">
        <v>187</v>
      </c>
      <c r="C56" s="121">
        <v>48</v>
      </c>
      <c r="D56" s="121">
        <v>140</v>
      </c>
      <c r="E56" s="122">
        <v>2.5</v>
      </c>
      <c r="F56" s="198"/>
      <c r="G56" s="123">
        <v>0.126</v>
      </c>
      <c r="H56" s="108">
        <f t="shared" si="2"/>
        <v>0.11600000000000001</v>
      </c>
      <c r="I56" s="109">
        <f t="shared" si="3"/>
        <v>0.13600000000000001</v>
      </c>
      <c r="J56" s="109">
        <f t="shared" si="4"/>
        <v>0.106</v>
      </c>
      <c r="K56" s="109">
        <f t="shared" si="5"/>
        <v>0.14599999999999999</v>
      </c>
      <c r="L56" s="109">
        <f t="shared" si="6"/>
        <v>9.6000000000000002E-2</v>
      </c>
      <c r="M56" s="110">
        <f t="shared" si="7"/>
        <v>0.156</v>
      </c>
      <c r="N56" s="135">
        <f t="shared" si="9"/>
        <v>0</v>
      </c>
      <c r="O56" s="136">
        <f t="shared" si="10"/>
        <v>0</v>
      </c>
      <c r="P56" s="137">
        <f t="shared" si="11"/>
        <v>0</v>
      </c>
      <c r="R56" s="555">
        <v>137</v>
      </c>
      <c r="S56" s="556"/>
      <c r="T56" s="186"/>
      <c r="U56" s="186">
        <v>70</v>
      </c>
      <c r="V56" s="186"/>
      <c r="W56" s="186"/>
      <c r="X56" s="555" t="s">
        <v>144</v>
      </c>
      <c r="Y56" s="556"/>
      <c r="Z56" s="186"/>
      <c r="AA56" s="187" t="s">
        <v>143</v>
      </c>
      <c r="AB56" s="204"/>
    </row>
    <row r="57" spans="2:28" ht="15" customHeight="1" thickBot="1">
      <c r="B57" s="98" t="s">
        <v>187</v>
      </c>
      <c r="C57" s="124">
        <v>49</v>
      </c>
      <c r="D57" s="124">
        <v>140</v>
      </c>
      <c r="E57" s="125">
        <v>2.5</v>
      </c>
      <c r="F57" s="198"/>
      <c r="G57" s="120">
        <v>0.125</v>
      </c>
      <c r="H57" s="105">
        <f t="shared" si="2"/>
        <v>0.115</v>
      </c>
      <c r="I57" s="106">
        <f t="shared" si="3"/>
        <v>0.13500000000000001</v>
      </c>
      <c r="J57" s="106">
        <f t="shared" si="4"/>
        <v>0.105</v>
      </c>
      <c r="K57" s="106">
        <f t="shared" si="5"/>
        <v>0.14499999999999999</v>
      </c>
      <c r="L57" s="106">
        <f t="shared" si="6"/>
        <v>9.5000000000000001E-2</v>
      </c>
      <c r="M57" s="107">
        <f t="shared" si="7"/>
        <v>0.155</v>
      </c>
      <c r="N57" s="135">
        <f t="shared" si="9"/>
        <v>0</v>
      </c>
      <c r="O57" s="136">
        <f t="shared" si="10"/>
        <v>0</v>
      </c>
      <c r="P57" s="137">
        <f t="shared" si="11"/>
        <v>0</v>
      </c>
      <c r="R57" s="555">
        <v>138</v>
      </c>
      <c r="S57" s="556"/>
      <c r="T57" s="182"/>
      <c r="U57" s="182">
        <v>70</v>
      </c>
      <c r="V57" s="182" t="s">
        <v>142</v>
      </c>
      <c r="W57" s="182"/>
      <c r="X57" s="182"/>
      <c r="Y57" s="182">
        <v>60</v>
      </c>
      <c r="Z57" s="188">
        <v>45962</v>
      </c>
      <c r="AA57" s="189" t="s">
        <v>141</v>
      </c>
      <c r="AB57" s="204"/>
    </row>
    <row r="58" spans="2:28" ht="15" customHeight="1" thickBot="1">
      <c r="B58" s="145" t="s">
        <v>187</v>
      </c>
      <c r="C58" s="146">
        <v>50</v>
      </c>
      <c r="D58" s="146">
        <v>140</v>
      </c>
      <c r="E58" s="147">
        <v>2.5</v>
      </c>
      <c r="F58" s="198"/>
      <c r="G58" s="123">
        <v>0.121</v>
      </c>
      <c r="H58" s="108">
        <f t="shared" si="2"/>
        <v>0.111</v>
      </c>
      <c r="I58" s="109">
        <f t="shared" si="3"/>
        <v>0.13100000000000001</v>
      </c>
      <c r="J58" s="109">
        <f t="shared" si="4"/>
        <v>0.10099999999999999</v>
      </c>
      <c r="K58" s="109">
        <f t="shared" si="5"/>
        <v>0.14099999999999999</v>
      </c>
      <c r="L58" s="109">
        <f t="shared" si="6"/>
        <v>9.0999999999999998E-2</v>
      </c>
      <c r="M58" s="110">
        <f t="shared" si="7"/>
        <v>0.151</v>
      </c>
      <c r="N58" s="135">
        <f t="shared" si="9"/>
        <v>0</v>
      </c>
      <c r="O58" s="136">
        <f t="shared" si="10"/>
        <v>0</v>
      </c>
      <c r="P58" s="137">
        <f t="shared" si="11"/>
        <v>0</v>
      </c>
      <c r="R58" s="205"/>
      <c r="S58" s="205"/>
      <c r="T58" s="205"/>
      <c r="U58" s="205"/>
      <c r="V58" s="204"/>
      <c r="W58" s="204"/>
      <c r="X58" s="204"/>
      <c r="Y58" s="204"/>
      <c r="Z58" s="204"/>
      <c r="AA58" s="204"/>
      <c r="AB58" s="204"/>
    </row>
    <row r="59" spans="2:28" ht="15" customHeight="1" thickBot="1">
      <c r="B59" s="126" t="s">
        <v>186</v>
      </c>
      <c r="C59" s="127">
        <v>51</v>
      </c>
      <c r="D59" s="127">
        <v>70</v>
      </c>
      <c r="E59" s="128">
        <v>2.5</v>
      </c>
      <c r="F59" s="200"/>
      <c r="G59" s="148">
        <v>0.20399999999999999</v>
      </c>
      <c r="H59" s="149">
        <f t="shared" si="2"/>
        <v>0.19399999999999998</v>
      </c>
      <c r="I59" s="150">
        <f t="shared" si="3"/>
        <v>0.214</v>
      </c>
      <c r="J59" s="150">
        <f t="shared" si="4"/>
        <v>0.184</v>
      </c>
      <c r="K59" s="150">
        <f t="shared" si="5"/>
        <v>0.22399999999999998</v>
      </c>
      <c r="L59" s="150">
        <f t="shared" si="6"/>
        <v>0.17399999999999999</v>
      </c>
      <c r="M59" s="151">
        <f t="shared" si="7"/>
        <v>0.23399999999999999</v>
      </c>
      <c r="N59" s="152">
        <f t="shared" si="9"/>
        <v>0</v>
      </c>
      <c r="O59" s="153">
        <f t="shared" si="10"/>
        <v>0</v>
      </c>
      <c r="P59" s="154">
        <f t="shared" si="11"/>
        <v>0</v>
      </c>
      <c r="R59" s="205"/>
      <c r="S59" s="205"/>
      <c r="T59" s="205"/>
      <c r="U59" s="205"/>
      <c r="V59" s="204"/>
      <c r="W59" s="204"/>
      <c r="X59" s="204"/>
      <c r="Y59" s="204"/>
      <c r="Z59" s="204"/>
      <c r="AA59" s="204"/>
      <c r="AB59" s="204"/>
    </row>
    <row r="60" spans="2:28" ht="15" customHeight="1" thickBot="1">
      <c r="B60" s="99" t="s">
        <v>186</v>
      </c>
      <c r="C60" s="121">
        <v>52</v>
      </c>
      <c r="D60" s="121">
        <v>70</v>
      </c>
      <c r="E60" s="122">
        <v>2.5</v>
      </c>
      <c r="F60" s="199"/>
      <c r="G60" s="123">
        <v>0.222</v>
      </c>
      <c r="H60" s="108">
        <f t="shared" si="2"/>
        <v>0.21199999999999999</v>
      </c>
      <c r="I60" s="109">
        <f t="shared" si="3"/>
        <v>0.23200000000000001</v>
      </c>
      <c r="J60" s="109">
        <f t="shared" si="4"/>
        <v>0.20200000000000001</v>
      </c>
      <c r="K60" s="109">
        <f t="shared" si="5"/>
        <v>0.24199999999999999</v>
      </c>
      <c r="L60" s="109">
        <f t="shared" si="6"/>
        <v>0.192</v>
      </c>
      <c r="M60" s="110">
        <f t="shared" si="7"/>
        <v>0.252</v>
      </c>
      <c r="N60" s="135">
        <f t="shared" si="9"/>
        <v>0</v>
      </c>
      <c r="O60" s="136">
        <f t="shared" si="10"/>
        <v>0</v>
      </c>
      <c r="P60" s="137">
        <f t="shared" si="11"/>
        <v>0</v>
      </c>
      <c r="R60" s="557" t="s">
        <v>140</v>
      </c>
      <c r="S60" s="558"/>
      <c r="T60" s="558"/>
      <c r="U60" s="558"/>
      <c r="V60" s="558"/>
      <c r="W60" s="558"/>
      <c r="X60" s="558"/>
      <c r="Y60" s="558"/>
      <c r="Z60" s="558"/>
      <c r="AA60" s="559"/>
      <c r="AB60" s="204"/>
    </row>
    <row r="61" spans="2:28" ht="15" customHeight="1">
      <c r="B61" s="126" t="s">
        <v>186</v>
      </c>
      <c r="C61" s="127">
        <v>53</v>
      </c>
      <c r="D61" s="127">
        <v>70</v>
      </c>
      <c r="E61" s="128">
        <v>2.5</v>
      </c>
      <c r="F61" s="199"/>
      <c r="G61" s="120">
        <v>0.22900000000000001</v>
      </c>
      <c r="H61" s="142">
        <f t="shared" si="2"/>
        <v>0.219</v>
      </c>
      <c r="I61" s="143">
        <f t="shared" si="3"/>
        <v>0.23900000000000002</v>
      </c>
      <c r="J61" s="143">
        <f t="shared" si="4"/>
        <v>0.20900000000000002</v>
      </c>
      <c r="K61" s="143">
        <f t="shared" si="5"/>
        <v>0.249</v>
      </c>
      <c r="L61" s="143">
        <f t="shared" si="6"/>
        <v>0.19900000000000001</v>
      </c>
      <c r="M61" s="144">
        <f t="shared" si="7"/>
        <v>0.25900000000000001</v>
      </c>
      <c r="N61" s="135">
        <f t="shared" si="9"/>
        <v>0</v>
      </c>
      <c r="O61" s="136">
        <f t="shared" si="10"/>
        <v>0</v>
      </c>
      <c r="P61" s="137">
        <f t="shared" si="11"/>
        <v>0</v>
      </c>
      <c r="R61" s="560" t="s">
        <v>139</v>
      </c>
      <c r="S61" s="561"/>
      <c r="T61" s="561"/>
      <c r="U61" s="561"/>
      <c r="V61" s="561"/>
      <c r="W61" s="561"/>
      <c r="X61" s="561"/>
      <c r="Y61" s="561"/>
      <c r="Z61" s="561"/>
      <c r="AA61" s="562"/>
      <c r="AB61" s="204"/>
    </row>
    <row r="62" spans="2:28" ht="15" customHeight="1" thickBot="1">
      <c r="B62" s="99" t="s">
        <v>186</v>
      </c>
      <c r="C62" s="121">
        <v>54</v>
      </c>
      <c r="D62" s="121">
        <v>70</v>
      </c>
      <c r="E62" s="122">
        <v>2.5</v>
      </c>
      <c r="F62" s="199"/>
      <c r="G62" s="123">
        <v>0.23300000000000001</v>
      </c>
      <c r="H62" s="108">
        <f t="shared" si="2"/>
        <v>0.223</v>
      </c>
      <c r="I62" s="109">
        <f t="shared" si="3"/>
        <v>0.24300000000000002</v>
      </c>
      <c r="J62" s="109">
        <f t="shared" si="4"/>
        <v>0.21300000000000002</v>
      </c>
      <c r="K62" s="109">
        <f t="shared" si="5"/>
        <v>0.253</v>
      </c>
      <c r="L62" s="109">
        <f t="shared" si="6"/>
        <v>0.20300000000000001</v>
      </c>
      <c r="M62" s="110">
        <f t="shared" si="7"/>
        <v>0.26300000000000001</v>
      </c>
      <c r="N62" s="135">
        <f t="shared" si="9"/>
        <v>0</v>
      </c>
      <c r="O62" s="136">
        <f t="shared" si="10"/>
        <v>0</v>
      </c>
      <c r="P62" s="137">
        <f t="shared" si="11"/>
        <v>0</v>
      </c>
      <c r="R62" s="560" t="s">
        <v>138</v>
      </c>
      <c r="S62" s="561"/>
      <c r="T62" s="561"/>
      <c r="U62" s="561"/>
      <c r="V62" s="561"/>
      <c r="W62" s="561"/>
      <c r="X62" s="561"/>
      <c r="Y62" s="561"/>
      <c r="Z62" s="561"/>
      <c r="AA62" s="562"/>
      <c r="AB62" s="204"/>
    </row>
    <row r="63" spans="2:28" ht="15" customHeight="1" thickBot="1">
      <c r="B63" s="126" t="s">
        <v>186</v>
      </c>
      <c r="C63" s="127">
        <v>55</v>
      </c>
      <c r="D63" s="127">
        <v>70</v>
      </c>
      <c r="E63" s="128">
        <v>2.5</v>
      </c>
      <c r="F63" s="199"/>
      <c r="G63" s="120">
        <v>0.22900000000000001</v>
      </c>
      <c r="H63" s="142">
        <f t="shared" si="2"/>
        <v>0.219</v>
      </c>
      <c r="I63" s="143">
        <f t="shared" si="3"/>
        <v>0.23900000000000002</v>
      </c>
      <c r="J63" s="143">
        <f t="shared" si="4"/>
        <v>0.20900000000000002</v>
      </c>
      <c r="K63" s="143">
        <f t="shared" si="5"/>
        <v>0.249</v>
      </c>
      <c r="L63" s="143">
        <f t="shared" si="6"/>
        <v>0.19900000000000001</v>
      </c>
      <c r="M63" s="144">
        <f t="shared" si="7"/>
        <v>0.25900000000000001</v>
      </c>
      <c r="N63" s="135">
        <f t="shared" si="9"/>
        <v>0</v>
      </c>
      <c r="O63" s="136">
        <f t="shared" si="10"/>
        <v>0</v>
      </c>
      <c r="P63" s="137">
        <f t="shared" si="11"/>
        <v>0</v>
      </c>
      <c r="R63" s="563" t="s">
        <v>137</v>
      </c>
      <c r="S63" s="564"/>
      <c r="T63" s="564"/>
      <c r="U63" s="564"/>
      <c r="V63" s="564"/>
      <c r="W63" s="564"/>
      <c r="X63" s="564"/>
      <c r="Y63" s="564"/>
      <c r="Z63" s="564"/>
      <c r="AA63" s="565"/>
      <c r="AB63" s="204"/>
    </row>
    <row r="64" spans="2:28" ht="15" customHeight="1" thickBot="1">
      <c r="B64" s="99" t="s">
        <v>186</v>
      </c>
      <c r="C64" s="121">
        <v>56</v>
      </c>
      <c r="D64" s="121">
        <v>100</v>
      </c>
      <c r="E64" s="122">
        <v>2.5</v>
      </c>
      <c r="F64" s="199"/>
      <c r="G64" s="123">
        <v>0.17100000000000001</v>
      </c>
      <c r="H64" s="108">
        <f t="shared" si="2"/>
        <v>0.161</v>
      </c>
      <c r="I64" s="109">
        <f t="shared" si="3"/>
        <v>0.18100000000000002</v>
      </c>
      <c r="J64" s="109">
        <f t="shared" si="4"/>
        <v>0.15100000000000002</v>
      </c>
      <c r="K64" s="109">
        <f t="shared" si="5"/>
        <v>0.191</v>
      </c>
      <c r="L64" s="109">
        <f t="shared" si="6"/>
        <v>0.14100000000000001</v>
      </c>
      <c r="M64" s="110">
        <f t="shared" si="7"/>
        <v>0.20100000000000001</v>
      </c>
      <c r="N64" s="135">
        <f t="shared" si="9"/>
        <v>0</v>
      </c>
      <c r="O64" s="136">
        <f t="shared" si="10"/>
        <v>0</v>
      </c>
      <c r="P64" s="137">
        <f t="shared" si="11"/>
        <v>0</v>
      </c>
      <c r="R64" s="554"/>
      <c r="S64" s="554"/>
      <c r="T64" s="554"/>
      <c r="U64" s="554"/>
      <c r="V64" s="554"/>
      <c r="W64" s="554"/>
      <c r="X64" s="554"/>
      <c r="Y64" s="554"/>
      <c r="Z64" s="554"/>
      <c r="AA64" s="554"/>
      <c r="AB64" s="204"/>
    </row>
    <row r="65" spans="2:28" ht="15" customHeight="1">
      <c r="B65" s="126" t="s">
        <v>186</v>
      </c>
      <c r="C65" s="127">
        <v>57</v>
      </c>
      <c r="D65" s="127">
        <v>100</v>
      </c>
      <c r="E65" s="128">
        <v>2.5</v>
      </c>
      <c r="F65" s="199"/>
      <c r="G65" s="120">
        <v>0.17599999999999999</v>
      </c>
      <c r="H65" s="142">
        <f t="shared" si="2"/>
        <v>0.16599999999999998</v>
      </c>
      <c r="I65" s="143">
        <f t="shared" si="3"/>
        <v>0.186</v>
      </c>
      <c r="J65" s="143">
        <f t="shared" si="4"/>
        <v>0.156</v>
      </c>
      <c r="K65" s="143">
        <f t="shared" si="5"/>
        <v>0.19599999999999998</v>
      </c>
      <c r="L65" s="143">
        <f t="shared" si="6"/>
        <v>0.14599999999999999</v>
      </c>
      <c r="M65" s="144">
        <f t="shared" si="7"/>
        <v>0.20599999999999999</v>
      </c>
      <c r="N65" s="135">
        <f t="shared" si="9"/>
        <v>0</v>
      </c>
      <c r="O65" s="136">
        <f t="shared" si="10"/>
        <v>0</v>
      </c>
      <c r="P65" s="137">
        <f t="shared" si="11"/>
        <v>0</v>
      </c>
      <c r="R65" s="205"/>
      <c r="S65" s="205"/>
      <c r="T65" s="205"/>
      <c r="U65" s="205"/>
      <c r="V65" s="204"/>
      <c r="W65" s="204"/>
      <c r="X65" s="204"/>
      <c r="Y65" s="204"/>
      <c r="Z65" s="204"/>
      <c r="AA65" s="204"/>
      <c r="AB65" s="204"/>
    </row>
    <row r="66" spans="2:28" ht="15" customHeight="1" thickBot="1">
      <c r="B66" s="99" t="s">
        <v>186</v>
      </c>
      <c r="C66" s="121">
        <v>58</v>
      </c>
      <c r="D66" s="121">
        <v>100</v>
      </c>
      <c r="E66" s="122">
        <v>2.5</v>
      </c>
      <c r="F66" s="199"/>
      <c r="G66" s="123">
        <v>0.17699999999999999</v>
      </c>
      <c r="H66" s="108">
        <f t="shared" si="2"/>
        <v>0.16699999999999998</v>
      </c>
      <c r="I66" s="109">
        <f t="shared" si="3"/>
        <v>0.187</v>
      </c>
      <c r="J66" s="109">
        <f t="shared" si="4"/>
        <v>0.157</v>
      </c>
      <c r="K66" s="109">
        <f t="shared" si="5"/>
        <v>0.19699999999999998</v>
      </c>
      <c r="L66" s="109">
        <f t="shared" si="6"/>
        <v>0.14699999999999999</v>
      </c>
      <c r="M66" s="110">
        <f t="shared" si="7"/>
        <v>0.20699999999999999</v>
      </c>
      <c r="N66" s="135">
        <f t="shared" si="9"/>
        <v>0</v>
      </c>
      <c r="O66" s="136">
        <f t="shared" si="10"/>
        <v>0</v>
      </c>
      <c r="P66" s="137">
        <f t="shared" si="11"/>
        <v>0</v>
      </c>
      <c r="R66" s="173"/>
      <c r="S66" s="173"/>
      <c r="T66" s="173"/>
      <c r="U66" s="173"/>
      <c r="V66" s="164"/>
      <c r="W66" s="164"/>
      <c r="X66" s="164"/>
      <c r="Y66" s="164"/>
      <c r="Z66" s="164"/>
      <c r="AA66" s="204"/>
      <c r="AB66" s="204"/>
    </row>
    <row r="67" spans="2:28" ht="15" customHeight="1">
      <c r="B67" s="126" t="s">
        <v>186</v>
      </c>
      <c r="C67" s="127">
        <v>59</v>
      </c>
      <c r="D67" s="127">
        <v>100</v>
      </c>
      <c r="E67" s="128">
        <v>2.5</v>
      </c>
      <c r="F67" s="199"/>
      <c r="G67" s="120">
        <v>0.17699999999999999</v>
      </c>
      <c r="H67" s="142">
        <f t="shared" si="2"/>
        <v>0.16699999999999998</v>
      </c>
      <c r="I67" s="143">
        <f t="shared" si="3"/>
        <v>0.187</v>
      </c>
      <c r="J67" s="143">
        <f t="shared" si="4"/>
        <v>0.157</v>
      </c>
      <c r="K67" s="143">
        <f t="shared" si="5"/>
        <v>0.19699999999999998</v>
      </c>
      <c r="L67" s="143">
        <f t="shared" si="6"/>
        <v>0.14699999999999999</v>
      </c>
      <c r="M67" s="144">
        <f t="shared" si="7"/>
        <v>0.20699999999999999</v>
      </c>
      <c r="N67" s="135">
        <f t="shared" si="9"/>
        <v>0</v>
      </c>
      <c r="O67" s="136">
        <f t="shared" si="10"/>
        <v>0</v>
      </c>
      <c r="P67" s="137">
        <f t="shared" si="11"/>
        <v>0</v>
      </c>
      <c r="R67" s="173"/>
      <c r="S67" s="173"/>
      <c r="T67" s="173"/>
      <c r="U67" s="173"/>
      <c r="V67" s="164"/>
      <c r="W67" s="164"/>
      <c r="X67" s="164"/>
      <c r="Y67" s="164"/>
      <c r="Z67" s="164"/>
      <c r="AA67" s="204"/>
      <c r="AB67" s="204"/>
    </row>
    <row r="68" spans="2:28" ht="15" customHeight="1" thickBot="1">
      <c r="B68" s="99" t="s">
        <v>186</v>
      </c>
      <c r="C68" s="121">
        <v>60</v>
      </c>
      <c r="D68" s="121">
        <v>100</v>
      </c>
      <c r="E68" s="122">
        <v>2.5</v>
      </c>
      <c r="F68" s="199"/>
      <c r="G68" s="123">
        <v>0.18099999999999999</v>
      </c>
      <c r="H68" s="108">
        <f t="shared" si="2"/>
        <v>0.17099999999999999</v>
      </c>
      <c r="I68" s="109">
        <f t="shared" si="3"/>
        <v>0.191</v>
      </c>
      <c r="J68" s="109">
        <f t="shared" si="4"/>
        <v>0.161</v>
      </c>
      <c r="K68" s="109">
        <f t="shared" si="5"/>
        <v>0.20099999999999998</v>
      </c>
      <c r="L68" s="109">
        <f t="shared" si="6"/>
        <v>0.151</v>
      </c>
      <c r="M68" s="110">
        <f t="shared" si="7"/>
        <v>0.21099999999999999</v>
      </c>
      <c r="N68" s="135">
        <f t="shared" si="9"/>
        <v>0</v>
      </c>
      <c r="O68" s="136">
        <f t="shared" si="10"/>
        <v>0</v>
      </c>
      <c r="P68" s="137">
        <f t="shared" si="11"/>
        <v>0</v>
      </c>
      <c r="R68" s="173"/>
      <c r="S68" s="173"/>
      <c r="T68" s="173"/>
      <c r="U68" s="173"/>
      <c r="V68" s="164"/>
      <c r="W68" s="164"/>
      <c r="X68" s="164"/>
      <c r="Y68" s="164"/>
      <c r="Z68" s="164"/>
      <c r="AA68" s="204"/>
      <c r="AB68" s="204"/>
    </row>
    <row r="69" spans="2:28" ht="15" customHeight="1">
      <c r="B69" s="126" t="s">
        <v>186</v>
      </c>
      <c r="C69" s="127">
        <v>61</v>
      </c>
      <c r="D69" s="127">
        <v>30</v>
      </c>
      <c r="E69" s="128">
        <v>2.5</v>
      </c>
      <c r="F69" s="199"/>
      <c r="G69" s="120">
        <v>0.32200000000000001</v>
      </c>
      <c r="H69" s="142">
        <f t="shared" si="2"/>
        <v>0.30199999999999999</v>
      </c>
      <c r="I69" s="143">
        <f t="shared" si="3"/>
        <v>0.34200000000000003</v>
      </c>
      <c r="J69" s="143">
        <f t="shared" si="4"/>
        <v>0.28200000000000003</v>
      </c>
      <c r="K69" s="143">
        <f t="shared" si="5"/>
        <v>0.36199999999999999</v>
      </c>
      <c r="L69" s="143">
        <f t="shared" si="6"/>
        <v>0.26200000000000001</v>
      </c>
      <c r="M69" s="144">
        <f t="shared" si="7"/>
        <v>0.38200000000000001</v>
      </c>
      <c r="N69" s="135">
        <f t="shared" si="9"/>
        <v>0</v>
      </c>
      <c r="O69" s="136">
        <f t="shared" si="10"/>
        <v>0</v>
      </c>
      <c r="P69" s="137">
        <f t="shared" si="11"/>
        <v>0</v>
      </c>
      <c r="R69" s="173"/>
      <c r="S69" s="173"/>
      <c r="T69" s="173"/>
      <c r="U69" s="173"/>
      <c r="V69" s="164"/>
      <c r="W69" s="164"/>
      <c r="X69" s="164"/>
      <c r="Y69" s="164"/>
      <c r="Z69" s="164"/>
      <c r="AA69" s="204"/>
      <c r="AB69" s="204"/>
    </row>
    <row r="70" spans="2:28" ht="15" customHeight="1" thickBot="1">
      <c r="B70" s="99" t="s">
        <v>186</v>
      </c>
      <c r="C70" s="121">
        <v>62</v>
      </c>
      <c r="D70" s="121">
        <v>30</v>
      </c>
      <c r="E70" s="122">
        <v>2.5</v>
      </c>
      <c r="F70" s="199"/>
      <c r="G70" s="123">
        <v>0.33500000000000002</v>
      </c>
      <c r="H70" s="108">
        <f t="shared" si="2"/>
        <v>0.315</v>
      </c>
      <c r="I70" s="109">
        <f t="shared" si="3"/>
        <v>0.35500000000000004</v>
      </c>
      <c r="J70" s="109">
        <f t="shared" si="4"/>
        <v>0.29500000000000004</v>
      </c>
      <c r="K70" s="109">
        <f t="shared" si="5"/>
        <v>0.375</v>
      </c>
      <c r="L70" s="109">
        <f t="shared" si="6"/>
        <v>0.27500000000000002</v>
      </c>
      <c r="M70" s="110">
        <f t="shared" si="7"/>
        <v>0.39500000000000002</v>
      </c>
      <c r="N70" s="135">
        <f t="shared" si="9"/>
        <v>0</v>
      </c>
      <c r="O70" s="136">
        <f t="shared" si="10"/>
        <v>0</v>
      </c>
      <c r="P70" s="137">
        <f t="shared" si="11"/>
        <v>0</v>
      </c>
      <c r="R70" s="173"/>
      <c r="S70" s="173"/>
      <c r="T70" s="173"/>
      <c r="U70" s="173"/>
      <c r="V70" s="164"/>
      <c r="W70" s="164"/>
      <c r="X70" s="164"/>
      <c r="Y70" s="164"/>
      <c r="Z70" s="164"/>
      <c r="AA70" s="204"/>
      <c r="AB70" s="204"/>
    </row>
    <row r="71" spans="2:28" ht="15" customHeight="1">
      <c r="B71" s="126" t="s">
        <v>186</v>
      </c>
      <c r="C71" s="127">
        <v>63</v>
      </c>
      <c r="D71" s="127">
        <v>30</v>
      </c>
      <c r="E71" s="128">
        <v>2.5</v>
      </c>
      <c r="F71" s="199"/>
      <c r="G71" s="120">
        <v>0.35399999999999998</v>
      </c>
      <c r="H71" s="142">
        <f t="shared" si="2"/>
        <v>0.33399999999999996</v>
      </c>
      <c r="I71" s="143">
        <f t="shared" si="3"/>
        <v>0.374</v>
      </c>
      <c r="J71" s="143">
        <f t="shared" si="4"/>
        <v>0.314</v>
      </c>
      <c r="K71" s="143">
        <f t="shared" si="5"/>
        <v>0.39399999999999996</v>
      </c>
      <c r="L71" s="143">
        <f t="shared" si="6"/>
        <v>0.29399999999999998</v>
      </c>
      <c r="M71" s="144">
        <f t="shared" si="7"/>
        <v>0.41399999999999998</v>
      </c>
      <c r="N71" s="135">
        <f t="shared" si="9"/>
        <v>0</v>
      </c>
      <c r="O71" s="136">
        <f t="shared" si="10"/>
        <v>0</v>
      </c>
      <c r="P71" s="137">
        <f t="shared" si="11"/>
        <v>0</v>
      </c>
      <c r="R71" s="173"/>
      <c r="S71" s="173"/>
      <c r="T71" s="173"/>
      <c r="U71" s="173"/>
      <c r="V71" s="164"/>
      <c r="W71" s="164"/>
      <c r="X71" s="164"/>
      <c r="Y71" s="164"/>
      <c r="Z71" s="164"/>
      <c r="AA71" s="204"/>
      <c r="AB71" s="204"/>
    </row>
    <row r="72" spans="2:28" ht="15" customHeight="1" thickBot="1">
      <c r="B72" s="99" t="s">
        <v>186</v>
      </c>
      <c r="C72" s="121">
        <v>64</v>
      </c>
      <c r="D72" s="121">
        <v>30</v>
      </c>
      <c r="E72" s="122">
        <v>2.5</v>
      </c>
      <c r="F72" s="199"/>
      <c r="G72" s="123">
        <v>0.35</v>
      </c>
      <c r="H72" s="108">
        <f t="shared" si="2"/>
        <v>0.32999999999999996</v>
      </c>
      <c r="I72" s="109">
        <f t="shared" si="3"/>
        <v>0.37</v>
      </c>
      <c r="J72" s="109">
        <f t="shared" si="4"/>
        <v>0.31</v>
      </c>
      <c r="K72" s="109">
        <f t="shared" si="5"/>
        <v>0.38999999999999996</v>
      </c>
      <c r="L72" s="109">
        <f t="shared" si="6"/>
        <v>0.28999999999999998</v>
      </c>
      <c r="M72" s="110">
        <f t="shared" si="7"/>
        <v>0.41</v>
      </c>
      <c r="N72" s="135">
        <f t="shared" si="9"/>
        <v>0</v>
      </c>
      <c r="O72" s="136">
        <f t="shared" si="10"/>
        <v>0</v>
      </c>
      <c r="P72" s="137">
        <f t="shared" si="11"/>
        <v>0</v>
      </c>
      <c r="R72" s="173"/>
      <c r="S72" s="173"/>
      <c r="T72" s="173"/>
      <c r="U72" s="173"/>
      <c r="V72" s="164"/>
      <c r="W72" s="164"/>
      <c r="X72" s="164"/>
      <c r="Y72" s="164"/>
      <c r="Z72" s="164"/>
      <c r="AA72" s="204"/>
      <c r="AB72" s="204"/>
    </row>
    <row r="73" spans="2:28" ht="15" customHeight="1">
      <c r="B73" s="126" t="s">
        <v>186</v>
      </c>
      <c r="C73" s="127">
        <v>65</v>
      </c>
      <c r="D73" s="127">
        <v>30</v>
      </c>
      <c r="E73" s="128">
        <v>2.5</v>
      </c>
      <c r="F73" s="199"/>
      <c r="G73" s="120">
        <v>0.34699999999999998</v>
      </c>
      <c r="H73" s="142">
        <f t="shared" si="2"/>
        <v>0.32699999999999996</v>
      </c>
      <c r="I73" s="143">
        <f t="shared" si="3"/>
        <v>0.36699999999999999</v>
      </c>
      <c r="J73" s="143">
        <f t="shared" si="4"/>
        <v>0.307</v>
      </c>
      <c r="K73" s="143">
        <f t="shared" si="5"/>
        <v>0.38699999999999996</v>
      </c>
      <c r="L73" s="143">
        <f t="shared" si="6"/>
        <v>0.28699999999999998</v>
      </c>
      <c r="M73" s="144">
        <f t="shared" si="7"/>
        <v>0.40699999999999997</v>
      </c>
      <c r="N73" s="135">
        <f t="shared" ref="N73:N104" si="12">IF(F73="",0, IF( OR(F73&lt;H73,F73&gt;I73),1,0))</f>
        <v>0</v>
      </c>
      <c r="O73" s="136">
        <f t="shared" ref="O73:O104" si="13">IF(F73="",0, IF( OR(F73&lt;J73,F73&gt;K73),1,0))</f>
        <v>0</v>
      </c>
      <c r="P73" s="137">
        <f t="shared" ref="P73:P104" si="14">IF(F73="",0, IF( OR(F73&lt;L73,F73&gt;M73),1,0))</f>
        <v>0</v>
      </c>
      <c r="R73" s="173"/>
      <c r="S73" s="173"/>
      <c r="T73" s="173"/>
      <c r="U73" s="173"/>
      <c r="V73" s="164"/>
      <c r="W73" s="164"/>
      <c r="X73" s="164"/>
      <c r="Y73" s="164"/>
      <c r="Z73" s="164"/>
      <c r="AA73" s="204"/>
      <c r="AB73" s="204"/>
    </row>
    <row r="74" spans="2:28" ht="15" customHeight="1" thickBot="1">
      <c r="B74" s="99" t="s">
        <v>186</v>
      </c>
      <c r="C74" s="121">
        <v>66</v>
      </c>
      <c r="D74" s="121">
        <v>120</v>
      </c>
      <c r="E74" s="122">
        <v>2.5</v>
      </c>
      <c r="F74" s="199"/>
      <c r="G74" s="123">
        <v>0.15</v>
      </c>
      <c r="H74" s="108">
        <f t="shared" ref="H74:H137" si="15">IF((D74&gt;30),G74-0.01,G74-0.02)</f>
        <v>0.13999999999999999</v>
      </c>
      <c r="I74" s="109">
        <f t="shared" ref="I74:I137" si="16">IF((D74&gt;30),G74+0.01,G74+0.02)</f>
        <v>0.16</v>
      </c>
      <c r="J74" s="109">
        <f t="shared" ref="J74:J137" si="17">IF((D74&gt;30),G74-0.02,G74-0.04)</f>
        <v>0.13</v>
      </c>
      <c r="K74" s="109">
        <f t="shared" ref="K74:K137" si="18">IF((D74&gt;30),G74+0.02,G74+0.04)</f>
        <v>0.16999999999999998</v>
      </c>
      <c r="L74" s="109">
        <f t="shared" ref="L74:L137" si="19">IF((D74&gt;30),G74-0.03,G74-0.06)</f>
        <v>0.12</v>
      </c>
      <c r="M74" s="110">
        <f t="shared" ref="M74:M137" si="20">IF((D74&gt;30),G74+0.03,G74+0.06)</f>
        <v>0.18</v>
      </c>
      <c r="N74" s="135">
        <f t="shared" si="12"/>
        <v>0</v>
      </c>
      <c r="O74" s="136">
        <f t="shared" si="13"/>
        <v>0</v>
      </c>
      <c r="P74" s="137">
        <f t="shared" si="14"/>
        <v>0</v>
      </c>
      <c r="R74" s="173"/>
      <c r="S74" s="173"/>
      <c r="T74" s="173"/>
      <c r="U74" s="173"/>
      <c r="V74" s="164"/>
      <c r="W74" s="164"/>
      <c r="X74" s="164"/>
      <c r="Y74" s="164"/>
      <c r="Z74" s="164"/>
      <c r="AA74" s="204"/>
      <c r="AB74" s="204"/>
    </row>
    <row r="75" spans="2:28" ht="15" customHeight="1">
      <c r="B75" s="126" t="s">
        <v>186</v>
      </c>
      <c r="C75" s="127">
        <v>67</v>
      </c>
      <c r="D75" s="127">
        <v>120</v>
      </c>
      <c r="E75" s="128">
        <v>2.5</v>
      </c>
      <c r="F75" s="199"/>
      <c r="G75" s="120">
        <v>0.155</v>
      </c>
      <c r="H75" s="142">
        <f t="shared" si="15"/>
        <v>0.14499999999999999</v>
      </c>
      <c r="I75" s="143">
        <f t="shared" si="16"/>
        <v>0.16500000000000001</v>
      </c>
      <c r="J75" s="143">
        <f t="shared" si="17"/>
        <v>0.13500000000000001</v>
      </c>
      <c r="K75" s="143">
        <f t="shared" si="18"/>
        <v>0.17499999999999999</v>
      </c>
      <c r="L75" s="143">
        <f t="shared" si="19"/>
        <v>0.125</v>
      </c>
      <c r="M75" s="144">
        <f t="shared" si="20"/>
        <v>0.185</v>
      </c>
      <c r="N75" s="135">
        <f t="shared" si="12"/>
        <v>0</v>
      </c>
      <c r="O75" s="136">
        <f t="shared" si="13"/>
        <v>0</v>
      </c>
      <c r="P75" s="137">
        <f t="shared" si="14"/>
        <v>0</v>
      </c>
      <c r="R75" s="173"/>
      <c r="S75" s="173"/>
      <c r="T75" s="173"/>
      <c r="U75" s="173"/>
      <c r="V75" s="164"/>
      <c r="W75" s="164"/>
      <c r="X75" s="164"/>
      <c r="Y75" s="164"/>
      <c r="Z75" s="164"/>
      <c r="AA75" s="204"/>
      <c r="AB75" s="204"/>
    </row>
    <row r="76" spans="2:28" ht="15" customHeight="1" thickBot="1">
      <c r="B76" s="99" t="s">
        <v>186</v>
      </c>
      <c r="C76" s="121">
        <v>68</v>
      </c>
      <c r="D76" s="121">
        <v>120</v>
      </c>
      <c r="E76" s="122">
        <v>2.5</v>
      </c>
      <c r="F76" s="199"/>
      <c r="G76" s="123">
        <v>0.153</v>
      </c>
      <c r="H76" s="108">
        <f t="shared" si="15"/>
        <v>0.14299999999999999</v>
      </c>
      <c r="I76" s="109">
        <f t="shared" si="16"/>
        <v>0.16300000000000001</v>
      </c>
      <c r="J76" s="109">
        <f t="shared" si="17"/>
        <v>0.13300000000000001</v>
      </c>
      <c r="K76" s="109">
        <f t="shared" si="18"/>
        <v>0.17299999999999999</v>
      </c>
      <c r="L76" s="109">
        <f t="shared" si="19"/>
        <v>0.123</v>
      </c>
      <c r="M76" s="110">
        <f t="shared" si="20"/>
        <v>0.183</v>
      </c>
      <c r="N76" s="135">
        <f t="shared" si="12"/>
        <v>0</v>
      </c>
      <c r="O76" s="136">
        <f t="shared" si="13"/>
        <v>0</v>
      </c>
      <c r="P76" s="137">
        <f t="shared" si="14"/>
        <v>0</v>
      </c>
      <c r="R76" s="173"/>
      <c r="S76" s="173"/>
      <c r="T76" s="173"/>
      <c r="U76" s="173"/>
      <c r="V76" s="164"/>
      <c r="W76" s="164"/>
      <c r="X76" s="164"/>
      <c r="Y76" s="164"/>
      <c r="Z76" s="164"/>
      <c r="AA76" s="204"/>
      <c r="AB76" s="204"/>
    </row>
    <row r="77" spans="2:28" ht="15" customHeight="1">
      <c r="B77" s="126" t="s">
        <v>186</v>
      </c>
      <c r="C77" s="127">
        <v>69</v>
      </c>
      <c r="D77" s="127">
        <v>120</v>
      </c>
      <c r="E77" s="128">
        <v>2.5</v>
      </c>
      <c r="F77" s="199"/>
      <c r="G77" s="120">
        <v>0.158</v>
      </c>
      <c r="H77" s="142">
        <f t="shared" si="15"/>
        <v>0.14799999999999999</v>
      </c>
      <c r="I77" s="143">
        <f t="shared" si="16"/>
        <v>0.16800000000000001</v>
      </c>
      <c r="J77" s="143">
        <f t="shared" si="17"/>
        <v>0.13800000000000001</v>
      </c>
      <c r="K77" s="143">
        <f t="shared" si="18"/>
        <v>0.17799999999999999</v>
      </c>
      <c r="L77" s="143">
        <f t="shared" si="19"/>
        <v>0.128</v>
      </c>
      <c r="M77" s="144">
        <f t="shared" si="20"/>
        <v>0.188</v>
      </c>
      <c r="N77" s="135">
        <f t="shared" si="12"/>
        <v>0</v>
      </c>
      <c r="O77" s="136">
        <f t="shared" si="13"/>
        <v>0</v>
      </c>
      <c r="P77" s="137">
        <f t="shared" si="14"/>
        <v>0</v>
      </c>
      <c r="R77" s="173"/>
      <c r="S77" s="173"/>
      <c r="T77" s="173"/>
      <c r="U77" s="173"/>
      <c r="V77" s="164"/>
      <c r="W77" s="164"/>
      <c r="X77" s="164"/>
      <c r="Y77" s="164"/>
      <c r="Z77" s="164"/>
      <c r="AA77" s="204"/>
      <c r="AB77" s="204"/>
    </row>
    <row r="78" spans="2:28" ht="15" customHeight="1" thickBot="1">
      <c r="B78" s="99" t="s">
        <v>186</v>
      </c>
      <c r="C78" s="121">
        <v>70</v>
      </c>
      <c r="D78" s="121">
        <v>120</v>
      </c>
      <c r="E78" s="122">
        <v>2.5</v>
      </c>
      <c r="F78" s="199"/>
      <c r="G78" s="123">
        <v>0.16200000000000001</v>
      </c>
      <c r="H78" s="108">
        <f t="shared" si="15"/>
        <v>0.152</v>
      </c>
      <c r="I78" s="109">
        <f t="shared" si="16"/>
        <v>0.17200000000000001</v>
      </c>
      <c r="J78" s="109">
        <f t="shared" si="17"/>
        <v>0.14200000000000002</v>
      </c>
      <c r="K78" s="109">
        <f t="shared" si="18"/>
        <v>0.182</v>
      </c>
      <c r="L78" s="109">
        <f t="shared" si="19"/>
        <v>0.13200000000000001</v>
      </c>
      <c r="M78" s="110">
        <f t="shared" si="20"/>
        <v>0.192</v>
      </c>
      <c r="N78" s="135">
        <f t="shared" si="12"/>
        <v>0</v>
      </c>
      <c r="O78" s="136">
        <f t="shared" si="13"/>
        <v>0</v>
      </c>
      <c r="P78" s="137">
        <f t="shared" si="14"/>
        <v>0</v>
      </c>
      <c r="R78" s="173"/>
      <c r="S78" s="173"/>
      <c r="T78" s="173"/>
      <c r="U78" s="173"/>
      <c r="V78" s="164"/>
      <c r="W78" s="164"/>
      <c r="X78" s="164"/>
      <c r="Y78" s="164"/>
      <c r="Z78" s="164"/>
      <c r="AA78" s="204"/>
      <c r="AB78" s="204"/>
    </row>
    <row r="79" spans="2:28" ht="15" customHeight="1">
      <c r="B79" s="126" t="s">
        <v>186</v>
      </c>
      <c r="C79" s="127">
        <v>71</v>
      </c>
      <c r="D79" s="127">
        <v>140</v>
      </c>
      <c r="E79" s="128">
        <v>2.5</v>
      </c>
      <c r="F79" s="198"/>
      <c r="G79" s="120">
        <v>0.13</v>
      </c>
      <c r="H79" s="142">
        <f t="shared" si="15"/>
        <v>0.12000000000000001</v>
      </c>
      <c r="I79" s="143">
        <f t="shared" si="16"/>
        <v>0.14000000000000001</v>
      </c>
      <c r="J79" s="143">
        <f t="shared" si="17"/>
        <v>0.11</v>
      </c>
      <c r="K79" s="143">
        <f t="shared" si="18"/>
        <v>0.15</v>
      </c>
      <c r="L79" s="143">
        <f t="shared" si="19"/>
        <v>0.1</v>
      </c>
      <c r="M79" s="144">
        <f t="shared" si="20"/>
        <v>0.16</v>
      </c>
      <c r="N79" s="135">
        <f t="shared" si="12"/>
        <v>0</v>
      </c>
      <c r="O79" s="136">
        <f t="shared" si="13"/>
        <v>0</v>
      </c>
      <c r="P79" s="137">
        <f t="shared" si="14"/>
        <v>0</v>
      </c>
      <c r="R79" s="173"/>
      <c r="S79" s="173"/>
      <c r="T79" s="173"/>
      <c r="U79" s="173"/>
      <c r="V79" s="164"/>
      <c r="W79" s="164"/>
      <c r="X79" s="164"/>
      <c r="Y79" s="164"/>
      <c r="Z79" s="164"/>
      <c r="AA79" s="204"/>
      <c r="AB79" s="204"/>
    </row>
    <row r="80" spans="2:28" ht="15" customHeight="1" thickBot="1">
      <c r="B80" s="99" t="s">
        <v>186</v>
      </c>
      <c r="C80" s="121">
        <v>72</v>
      </c>
      <c r="D80" s="121">
        <v>140</v>
      </c>
      <c r="E80" s="122">
        <v>2.5</v>
      </c>
      <c r="F80" s="198"/>
      <c r="G80" s="123">
        <v>0.13700000000000001</v>
      </c>
      <c r="H80" s="108">
        <f t="shared" si="15"/>
        <v>0.127</v>
      </c>
      <c r="I80" s="109">
        <f t="shared" si="16"/>
        <v>0.14700000000000002</v>
      </c>
      <c r="J80" s="109">
        <f t="shared" si="17"/>
        <v>0.11700000000000001</v>
      </c>
      <c r="K80" s="109">
        <f t="shared" si="18"/>
        <v>0.157</v>
      </c>
      <c r="L80" s="109">
        <f t="shared" si="19"/>
        <v>0.10700000000000001</v>
      </c>
      <c r="M80" s="110">
        <f t="shared" si="20"/>
        <v>0.16700000000000001</v>
      </c>
      <c r="N80" s="135">
        <f t="shared" si="12"/>
        <v>0</v>
      </c>
      <c r="O80" s="136">
        <f t="shared" si="13"/>
        <v>0</v>
      </c>
      <c r="P80" s="137">
        <f t="shared" si="14"/>
        <v>0</v>
      </c>
      <c r="R80" s="173"/>
      <c r="S80" s="173"/>
      <c r="T80" s="173"/>
      <c r="U80" s="173"/>
      <c r="V80" s="164"/>
      <c r="W80" s="164"/>
      <c r="X80" s="164"/>
      <c r="Y80" s="164"/>
      <c r="Z80" s="164"/>
      <c r="AA80" s="204"/>
      <c r="AB80" s="204"/>
    </row>
    <row r="81" spans="2:28" ht="15" customHeight="1">
      <c r="B81" s="126" t="s">
        <v>186</v>
      </c>
      <c r="C81" s="127">
        <v>73</v>
      </c>
      <c r="D81" s="127">
        <v>140</v>
      </c>
      <c r="E81" s="128">
        <v>2.5</v>
      </c>
      <c r="F81" s="198"/>
      <c r="G81" s="120">
        <v>0.13800000000000001</v>
      </c>
      <c r="H81" s="142">
        <f t="shared" si="15"/>
        <v>0.128</v>
      </c>
      <c r="I81" s="143">
        <f t="shared" si="16"/>
        <v>0.14800000000000002</v>
      </c>
      <c r="J81" s="143">
        <f t="shared" si="17"/>
        <v>0.11800000000000001</v>
      </c>
      <c r="K81" s="143">
        <f t="shared" si="18"/>
        <v>0.158</v>
      </c>
      <c r="L81" s="143">
        <f t="shared" si="19"/>
        <v>0.10800000000000001</v>
      </c>
      <c r="M81" s="144">
        <f t="shared" si="20"/>
        <v>0.16800000000000001</v>
      </c>
      <c r="N81" s="135">
        <f t="shared" si="12"/>
        <v>0</v>
      </c>
      <c r="O81" s="136">
        <f t="shared" si="13"/>
        <v>0</v>
      </c>
      <c r="P81" s="137">
        <f t="shared" si="14"/>
        <v>0</v>
      </c>
      <c r="R81" s="173"/>
      <c r="S81" s="173"/>
      <c r="T81" s="173"/>
      <c r="U81" s="173"/>
      <c r="V81" s="164"/>
      <c r="W81" s="164"/>
      <c r="X81" s="164"/>
      <c r="Y81" s="164"/>
      <c r="Z81" s="164"/>
      <c r="AA81" s="204"/>
      <c r="AB81" s="204"/>
    </row>
    <row r="82" spans="2:28" ht="15" customHeight="1" thickBot="1">
      <c r="B82" s="99" t="s">
        <v>186</v>
      </c>
      <c r="C82" s="121">
        <v>74</v>
      </c>
      <c r="D82" s="121">
        <v>140</v>
      </c>
      <c r="E82" s="122">
        <v>2.5</v>
      </c>
      <c r="F82" s="198"/>
      <c r="G82" s="123">
        <v>0.13800000000000001</v>
      </c>
      <c r="H82" s="108">
        <f t="shared" si="15"/>
        <v>0.128</v>
      </c>
      <c r="I82" s="109">
        <f t="shared" si="16"/>
        <v>0.14800000000000002</v>
      </c>
      <c r="J82" s="109">
        <f t="shared" si="17"/>
        <v>0.11800000000000001</v>
      </c>
      <c r="K82" s="109">
        <f t="shared" si="18"/>
        <v>0.158</v>
      </c>
      <c r="L82" s="109">
        <f t="shared" si="19"/>
        <v>0.10800000000000001</v>
      </c>
      <c r="M82" s="110">
        <f t="shared" si="20"/>
        <v>0.16800000000000001</v>
      </c>
      <c r="N82" s="135">
        <f t="shared" si="12"/>
        <v>0</v>
      </c>
      <c r="O82" s="136">
        <f t="shared" si="13"/>
        <v>0</v>
      </c>
      <c r="P82" s="137">
        <f t="shared" si="14"/>
        <v>0</v>
      </c>
      <c r="R82" s="173"/>
      <c r="S82" s="173"/>
      <c r="T82" s="173"/>
      <c r="U82" s="173"/>
      <c r="V82" s="164"/>
      <c r="W82" s="164"/>
      <c r="X82" s="164"/>
      <c r="Y82" s="164"/>
      <c r="Z82" s="164"/>
      <c r="AA82" s="204"/>
      <c r="AB82" s="204"/>
    </row>
    <row r="83" spans="2:28" ht="15" customHeight="1">
      <c r="B83" s="126" t="s">
        <v>186</v>
      </c>
      <c r="C83" s="127">
        <v>75</v>
      </c>
      <c r="D83" s="127">
        <v>140</v>
      </c>
      <c r="E83" s="128">
        <v>2.5</v>
      </c>
      <c r="F83" s="198"/>
      <c r="G83" s="120">
        <v>0.13400000000000001</v>
      </c>
      <c r="H83" s="142">
        <f t="shared" si="15"/>
        <v>0.12400000000000001</v>
      </c>
      <c r="I83" s="143">
        <f t="shared" si="16"/>
        <v>0.14400000000000002</v>
      </c>
      <c r="J83" s="143">
        <f t="shared" si="17"/>
        <v>0.114</v>
      </c>
      <c r="K83" s="143">
        <f t="shared" si="18"/>
        <v>0.154</v>
      </c>
      <c r="L83" s="143">
        <f t="shared" si="19"/>
        <v>0.10400000000000001</v>
      </c>
      <c r="M83" s="144">
        <f t="shared" si="20"/>
        <v>0.16400000000000001</v>
      </c>
      <c r="N83" s="135">
        <f t="shared" si="12"/>
        <v>0</v>
      </c>
      <c r="O83" s="136">
        <f t="shared" si="13"/>
        <v>0</v>
      </c>
      <c r="P83" s="137">
        <f t="shared" si="14"/>
        <v>0</v>
      </c>
      <c r="R83" s="173"/>
      <c r="S83" s="173"/>
      <c r="T83" s="173"/>
      <c r="U83" s="173"/>
      <c r="V83" s="164"/>
      <c r="W83" s="164"/>
      <c r="X83" s="164"/>
      <c r="Y83" s="164"/>
      <c r="Z83" s="164"/>
      <c r="AA83" s="204"/>
      <c r="AB83" s="204"/>
    </row>
    <row r="84" spans="2:28" ht="15" customHeight="1" thickBot="1">
      <c r="B84" s="99" t="s">
        <v>186</v>
      </c>
      <c r="C84" s="121">
        <v>76</v>
      </c>
      <c r="D84" s="121">
        <v>70</v>
      </c>
      <c r="E84" s="122">
        <v>2.5</v>
      </c>
      <c r="F84" s="198"/>
      <c r="G84" s="123">
        <v>0.218</v>
      </c>
      <c r="H84" s="108">
        <f t="shared" si="15"/>
        <v>0.20799999999999999</v>
      </c>
      <c r="I84" s="109">
        <f t="shared" si="16"/>
        <v>0.22800000000000001</v>
      </c>
      <c r="J84" s="109">
        <f t="shared" si="17"/>
        <v>0.19800000000000001</v>
      </c>
      <c r="K84" s="109">
        <f t="shared" si="18"/>
        <v>0.23799999999999999</v>
      </c>
      <c r="L84" s="109">
        <f t="shared" si="19"/>
        <v>0.188</v>
      </c>
      <c r="M84" s="110">
        <f t="shared" si="20"/>
        <v>0.248</v>
      </c>
      <c r="N84" s="135">
        <f t="shared" si="12"/>
        <v>0</v>
      </c>
      <c r="O84" s="136">
        <f t="shared" si="13"/>
        <v>0</v>
      </c>
      <c r="P84" s="137">
        <f t="shared" si="14"/>
        <v>0</v>
      </c>
      <c r="R84" s="173"/>
      <c r="S84" s="173"/>
      <c r="T84" s="173"/>
      <c r="U84" s="173"/>
      <c r="V84" s="164"/>
      <c r="W84" s="164"/>
      <c r="X84" s="164"/>
      <c r="Y84" s="164"/>
      <c r="Z84" s="164"/>
      <c r="AA84" s="204"/>
      <c r="AB84" s="204"/>
    </row>
    <row r="85" spans="2:28" ht="15" customHeight="1" thickBot="1">
      <c r="B85" s="126" t="s">
        <v>186</v>
      </c>
      <c r="C85" s="127">
        <v>77</v>
      </c>
      <c r="D85" s="127">
        <v>70</v>
      </c>
      <c r="E85" s="128">
        <v>2.5</v>
      </c>
      <c r="F85" s="198"/>
      <c r="G85" s="120">
        <v>0.217</v>
      </c>
      <c r="H85" s="142">
        <f t="shared" si="15"/>
        <v>0.20699999999999999</v>
      </c>
      <c r="I85" s="143">
        <f t="shared" si="16"/>
        <v>0.22700000000000001</v>
      </c>
      <c r="J85" s="143">
        <f t="shared" si="17"/>
        <v>0.19700000000000001</v>
      </c>
      <c r="K85" s="143">
        <f t="shared" si="18"/>
        <v>0.23699999999999999</v>
      </c>
      <c r="L85" s="143">
        <f t="shared" si="19"/>
        <v>0.187</v>
      </c>
      <c r="M85" s="144">
        <f t="shared" si="20"/>
        <v>0.247</v>
      </c>
      <c r="N85" s="135">
        <f t="shared" si="12"/>
        <v>0</v>
      </c>
      <c r="O85" s="136">
        <f t="shared" si="13"/>
        <v>0</v>
      </c>
      <c r="P85" s="137">
        <f t="shared" si="14"/>
        <v>0</v>
      </c>
      <c r="R85" s="205"/>
      <c r="S85" s="205"/>
      <c r="T85" s="205"/>
      <c r="U85" s="205"/>
      <c r="V85" s="204"/>
      <c r="W85" s="204"/>
      <c r="X85" s="204"/>
      <c r="Y85" s="204"/>
      <c r="Z85" s="204"/>
      <c r="AA85" s="204"/>
      <c r="AB85" s="204"/>
    </row>
    <row r="86" spans="2:28" ht="15" customHeight="1" thickBot="1">
      <c r="B86" s="99" t="s">
        <v>186</v>
      </c>
      <c r="C86" s="121">
        <v>78</v>
      </c>
      <c r="D86" s="121">
        <v>70</v>
      </c>
      <c r="E86" s="122">
        <v>2.5</v>
      </c>
      <c r="F86" s="198"/>
      <c r="G86" s="123">
        <v>0.22</v>
      </c>
      <c r="H86" s="108">
        <f t="shared" si="15"/>
        <v>0.21</v>
      </c>
      <c r="I86" s="109">
        <f t="shared" si="16"/>
        <v>0.23</v>
      </c>
      <c r="J86" s="109">
        <f t="shared" si="17"/>
        <v>0.2</v>
      </c>
      <c r="K86" s="109">
        <f t="shared" si="18"/>
        <v>0.24</v>
      </c>
      <c r="L86" s="109">
        <f t="shared" si="19"/>
        <v>0.19</v>
      </c>
      <c r="M86" s="110">
        <f t="shared" si="20"/>
        <v>0.25</v>
      </c>
      <c r="N86" s="135">
        <f t="shared" si="12"/>
        <v>0</v>
      </c>
      <c r="O86" s="136">
        <f t="shared" si="13"/>
        <v>0</v>
      </c>
      <c r="P86" s="137">
        <f t="shared" si="14"/>
        <v>0</v>
      </c>
      <c r="R86" s="222" t="s">
        <v>136</v>
      </c>
      <c r="S86" s="223"/>
      <c r="T86" s="166"/>
      <c r="U86" s="166"/>
      <c r="V86" s="166"/>
      <c r="W86" s="166"/>
      <c r="X86" s="166"/>
      <c r="Y86" s="166"/>
      <c r="Z86" s="166"/>
      <c r="AA86" s="167"/>
      <c r="AB86" s="204"/>
    </row>
    <row r="87" spans="2:28" ht="15" customHeight="1">
      <c r="B87" s="126" t="s">
        <v>186</v>
      </c>
      <c r="C87" s="127">
        <v>79</v>
      </c>
      <c r="D87" s="127">
        <v>70</v>
      </c>
      <c r="E87" s="128">
        <v>2.5</v>
      </c>
      <c r="F87" s="198"/>
      <c r="G87" s="120">
        <v>0.23799999999999999</v>
      </c>
      <c r="H87" s="142">
        <f t="shared" si="15"/>
        <v>0.22799999999999998</v>
      </c>
      <c r="I87" s="143">
        <f t="shared" si="16"/>
        <v>0.248</v>
      </c>
      <c r="J87" s="143">
        <f t="shared" si="17"/>
        <v>0.218</v>
      </c>
      <c r="K87" s="143">
        <f t="shared" si="18"/>
        <v>0.25800000000000001</v>
      </c>
      <c r="L87" s="143">
        <f t="shared" si="19"/>
        <v>0.20799999999999999</v>
      </c>
      <c r="M87" s="144">
        <f t="shared" si="20"/>
        <v>0.26800000000000002</v>
      </c>
      <c r="N87" s="135">
        <f t="shared" si="12"/>
        <v>0</v>
      </c>
      <c r="O87" s="136">
        <f t="shared" si="13"/>
        <v>0</v>
      </c>
      <c r="P87" s="137">
        <f t="shared" si="14"/>
        <v>0</v>
      </c>
      <c r="R87" s="612"/>
      <c r="S87" s="613"/>
      <c r="T87" s="613"/>
      <c r="U87" s="613"/>
      <c r="V87" s="613"/>
      <c r="W87" s="613"/>
      <c r="X87" s="613"/>
      <c r="Y87" s="613"/>
      <c r="Z87" s="613"/>
      <c r="AA87" s="614"/>
      <c r="AB87" s="204"/>
    </row>
    <row r="88" spans="2:28" ht="15" customHeight="1" thickBot="1">
      <c r="B88" s="99" t="s">
        <v>186</v>
      </c>
      <c r="C88" s="121">
        <v>80</v>
      </c>
      <c r="D88" s="121">
        <v>70</v>
      </c>
      <c r="E88" s="122">
        <v>2.5</v>
      </c>
      <c r="F88" s="198"/>
      <c r="G88" s="123">
        <v>0.22600000000000001</v>
      </c>
      <c r="H88" s="108">
        <f t="shared" si="15"/>
        <v>0.216</v>
      </c>
      <c r="I88" s="109">
        <f t="shared" si="16"/>
        <v>0.23600000000000002</v>
      </c>
      <c r="J88" s="109">
        <f t="shared" si="17"/>
        <v>0.20600000000000002</v>
      </c>
      <c r="K88" s="109">
        <f t="shared" si="18"/>
        <v>0.246</v>
      </c>
      <c r="L88" s="109">
        <f t="shared" si="19"/>
        <v>0.19600000000000001</v>
      </c>
      <c r="M88" s="110">
        <f t="shared" si="20"/>
        <v>0.25600000000000001</v>
      </c>
      <c r="N88" s="135">
        <f t="shared" si="12"/>
        <v>0</v>
      </c>
      <c r="O88" s="136">
        <f t="shared" si="13"/>
        <v>0</v>
      </c>
      <c r="P88" s="137">
        <f t="shared" si="14"/>
        <v>0</v>
      </c>
      <c r="R88" s="609" t="s">
        <v>279</v>
      </c>
      <c r="S88" s="610"/>
      <c r="T88" s="610"/>
      <c r="U88" s="610"/>
      <c r="V88" s="610"/>
      <c r="W88" s="610"/>
      <c r="X88" s="610"/>
      <c r="Y88" s="610"/>
      <c r="Z88" s="610"/>
      <c r="AA88" s="611"/>
      <c r="AB88" s="204"/>
    </row>
    <row r="89" spans="2:28" ht="15" customHeight="1">
      <c r="B89" s="126" t="s">
        <v>186</v>
      </c>
      <c r="C89" s="127">
        <v>81</v>
      </c>
      <c r="D89" s="127">
        <v>100</v>
      </c>
      <c r="E89" s="128">
        <v>2.5</v>
      </c>
      <c r="F89" s="199"/>
      <c r="G89" s="120">
        <v>0.159</v>
      </c>
      <c r="H89" s="142">
        <f t="shared" si="15"/>
        <v>0.14899999999999999</v>
      </c>
      <c r="I89" s="143">
        <f t="shared" si="16"/>
        <v>0.16900000000000001</v>
      </c>
      <c r="J89" s="143">
        <f t="shared" si="17"/>
        <v>0.13900000000000001</v>
      </c>
      <c r="K89" s="143">
        <f t="shared" si="18"/>
        <v>0.17899999999999999</v>
      </c>
      <c r="L89" s="143">
        <f t="shared" si="19"/>
        <v>0.129</v>
      </c>
      <c r="M89" s="144">
        <f t="shared" si="20"/>
        <v>0.189</v>
      </c>
      <c r="N89" s="135">
        <f t="shared" si="12"/>
        <v>0</v>
      </c>
      <c r="O89" s="136">
        <f t="shared" si="13"/>
        <v>0</v>
      </c>
      <c r="P89" s="137">
        <f t="shared" si="14"/>
        <v>0</v>
      </c>
      <c r="R89" s="224" t="s">
        <v>135</v>
      </c>
      <c r="S89" s="221"/>
      <c r="T89" s="168"/>
      <c r="U89" s="168"/>
      <c r="V89" s="168"/>
      <c r="W89" s="168"/>
      <c r="X89" s="168"/>
      <c r="Y89" s="168"/>
      <c r="Z89" s="168"/>
      <c r="AA89" s="169"/>
      <c r="AB89" s="204"/>
    </row>
    <row r="90" spans="2:28" ht="15" customHeight="1" thickBot="1">
      <c r="B90" s="99" t="s">
        <v>186</v>
      </c>
      <c r="C90" s="121">
        <v>82</v>
      </c>
      <c r="D90" s="121">
        <v>100</v>
      </c>
      <c r="E90" s="122">
        <v>2.5</v>
      </c>
      <c r="F90" s="199"/>
      <c r="G90" s="123">
        <v>0.158</v>
      </c>
      <c r="H90" s="108">
        <f t="shared" si="15"/>
        <v>0.14799999999999999</v>
      </c>
      <c r="I90" s="109">
        <f t="shared" si="16"/>
        <v>0.16800000000000001</v>
      </c>
      <c r="J90" s="109">
        <f t="shared" si="17"/>
        <v>0.13800000000000001</v>
      </c>
      <c r="K90" s="109">
        <f t="shared" si="18"/>
        <v>0.17799999999999999</v>
      </c>
      <c r="L90" s="109">
        <f t="shared" si="19"/>
        <v>0.128</v>
      </c>
      <c r="M90" s="110">
        <f t="shared" si="20"/>
        <v>0.188</v>
      </c>
      <c r="N90" s="135">
        <f t="shared" si="12"/>
        <v>0</v>
      </c>
      <c r="O90" s="136">
        <f t="shared" si="13"/>
        <v>0</v>
      </c>
      <c r="P90" s="137">
        <f t="shared" si="14"/>
        <v>0</v>
      </c>
      <c r="R90" s="225" t="s">
        <v>260</v>
      </c>
      <c r="S90" s="226"/>
      <c r="T90" s="170"/>
      <c r="U90" s="170"/>
      <c r="V90" s="170"/>
      <c r="W90" s="171"/>
      <c r="X90" s="171"/>
      <c r="Y90" s="171"/>
      <c r="Z90" s="171"/>
      <c r="AA90" s="172"/>
      <c r="AB90" s="204"/>
    </row>
    <row r="91" spans="2:28" ht="15" customHeight="1">
      <c r="B91" s="126" t="s">
        <v>186</v>
      </c>
      <c r="C91" s="127">
        <v>83</v>
      </c>
      <c r="D91" s="127">
        <v>100</v>
      </c>
      <c r="E91" s="128">
        <v>2.5</v>
      </c>
      <c r="F91" s="199"/>
      <c r="G91" s="120">
        <v>0.159</v>
      </c>
      <c r="H91" s="142">
        <f t="shared" si="15"/>
        <v>0.14899999999999999</v>
      </c>
      <c r="I91" s="143">
        <f t="shared" si="16"/>
        <v>0.16900000000000001</v>
      </c>
      <c r="J91" s="143">
        <f t="shared" si="17"/>
        <v>0.13900000000000001</v>
      </c>
      <c r="K91" s="143">
        <f t="shared" si="18"/>
        <v>0.17899999999999999</v>
      </c>
      <c r="L91" s="143">
        <f t="shared" si="19"/>
        <v>0.129</v>
      </c>
      <c r="M91" s="144">
        <f t="shared" si="20"/>
        <v>0.189</v>
      </c>
      <c r="N91" s="135">
        <f t="shared" si="12"/>
        <v>0</v>
      </c>
      <c r="O91" s="136">
        <f t="shared" si="13"/>
        <v>0</v>
      </c>
      <c r="P91" s="137">
        <f t="shared" si="14"/>
        <v>0</v>
      </c>
      <c r="R91" s="205"/>
      <c r="S91" s="205"/>
      <c r="T91" s="205"/>
      <c r="U91" s="205"/>
      <c r="V91" s="204"/>
      <c r="W91" s="204"/>
      <c r="X91" s="204"/>
      <c r="Y91" s="204"/>
      <c r="Z91" s="204"/>
      <c r="AA91" s="204"/>
      <c r="AB91" s="204"/>
    </row>
    <row r="92" spans="2:28" ht="15" customHeight="1" thickBot="1">
      <c r="B92" s="99" t="s">
        <v>186</v>
      </c>
      <c r="C92" s="121">
        <v>84</v>
      </c>
      <c r="D92" s="121">
        <v>100</v>
      </c>
      <c r="E92" s="122">
        <v>2.5</v>
      </c>
      <c r="F92" s="199"/>
      <c r="G92" s="123">
        <v>0.16600000000000001</v>
      </c>
      <c r="H92" s="108">
        <f t="shared" si="15"/>
        <v>0.156</v>
      </c>
      <c r="I92" s="109">
        <f t="shared" si="16"/>
        <v>0.17600000000000002</v>
      </c>
      <c r="J92" s="109">
        <f t="shared" si="17"/>
        <v>0.14600000000000002</v>
      </c>
      <c r="K92" s="109">
        <f t="shared" si="18"/>
        <v>0.186</v>
      </c>
      <c r="L92" s="109">
        <f t="shared" si="19"/>
        <v>0.13600000000000001</v>
      </c>
      <c r="M92" s="110">
        <f t="shared" si="20"/>
        <v>0.19600000000000001</v>
      </c>
      <c r="N92" s="135">
        <f t="shared" si="12"/>
        <v>0</v>
      </c>
      <c r="O92" s="136">
        <f t="shared" si="13"/>
        <v>0</v>
      </c>
      <c r="P92" s="137">
        <f t="shared" si="14"/>
        <v>0</v>
      </c>
      <c r="R92" s="205"/>
      <c r="S92" s="205"/>
      <c r="T92" s="205"/>
      <c r="U92" s="205"/>
      <c r="V92" s="204"/>
      <c r="W92" s="204"/>
      <c r="X92" s="204"/>
      <c r="Y92" s="204"/>
      <c r="Z92" s="204"/>
      <c r="AA92" s="204"/>
      <c r="AB92" s="204"/>
    </row>
    <row r="93" spans="2:28" ht="15" customHeight="1">
      <c r="B93" s="126" t="s">
        <v>186</v>
      </c>
      <c r="C93" s="127">
        <v>85</v>
      </c>
      <c r="D93" s="127">
        <v>100</v>
      </c>
      <c r="E93" s="128">
        <v>2.5</v>
      </c>
      <c r="F93" s="199"/>
      <c r="G93" s="120">
        <v>0.16600000000000001</v>
      </c>
      <c r="H93" s="142">
        <f t="shared" si="15"/>
        <v>0.156</v>
      </c>
      <c r="I93" s="143">
        <f t="shared" si="16"/>
        <v>0.17600000000000002</v>
      </c>
      <c r="J93" s="143">
        <f t="shared" si="17"/>
        <v>0.14600000000000002</v>
      </c>
      <c r="K93" s="143">
        <f t="shared" si="18"/>
        <v>0.186</v>
      </c>
      <c r="L93" s="143">
        <f t="shared" si="19"/>
        <v>0.13600000000000001</v>
      </c>
      <c r="M93" s="144">
        <f t="shared" si="20"/>
        <v>0.19600000000000001</v>
      </c>
      <c r="N93" s="135">
        <f t="shared" si="12"/>
        <v>0</v>
      </c>
      <c r="O93" s="136">
        <f t="shared" si="13"/>
        <v>0</v>
      </c>
      <c r="P93" s="137">
        <f t="shared" si="14"/>
        <v>0</v>
      </c>
      <c r="R93" s="205"/>
      <c r="S93" s="205"/>
      <c r="T93" s="205"/>
      <c r="U93" s="205"/>
      <c r="V93" s="204"/>
      <c r="W93" s="204"/>
      <c r="X93" s="204"/>
      <c r="Y93" s="204"/>
      <c r="Z93" s="204"/>
      <c r="AA93" s="204"/>
      <c r="AB93" s="204"/>
    </row>
    <row r="94" spans="2:28" ht="15" customHeight="1" thickBot="1">
      <c r="B94" s="99" t="s">
        <v>186</v>
      </c>
      <c r="C94" s="121">
        <v>86</v>
      </c>
      <c r="D94" s="121">
        <v>30</v>
      </c>
      <c r="E94" s="122">
        <v>2.5</v>
      </c>
      <c r="F94" s="198"/>
      <c r="G94" s="123">
        <v>0.32600000000000001</v>
      </c>
      <c r="H94" s="108">
        <f t="shared" si="15"/>
        <v>0.30599999999999999</v>
      </c>
      <c r="I94" s="109">
        <f t="shared" si="16"/>
        <v>0.34600000000000003</v>
      </c>
      <c r="J94" s="109">
        <f t="shared" si="17"/>
        <v>0.28600000000000003</v>
      </c>
      <c r="K94" s="109">
        <f t="shared" si="18"/>
        <v>0.36599999999999999</v>
      </c>
      <c r="L94" s="109">
        <f t="shared" si="19"/>
        <v>0.26600000000000001</v>
      </c>
      <c r="M94" s="110">
        <f t="shared" si="20"/>
        <v>0.38600000000000001</v>
      </c>
      <c r="N94" s="135">
        <f t="shared" si="12"/>
        <v>0</v>
      </c>
      <c r="O94" s="136">
        <f t="shared" si="13"/>
        <v>0</v>
      </c>
      <c r="P94" s="137">
        <f t="shared" si="14"/>
        <v>0</v>
      </c>
      <c r="R94" s="205"/>
      <c r="S94" s="205"/>
      <c r="T94" s="205"/>
      <c r="U94" s="205"/>
      <c r="V94" s="204"/>
      <c r="W94" s="204"/>
      <c r="X94" s="204"/>
      <c r="Y94" s="204"/>
      <c r="Z94" s="204"/>
      <c r="AA94" s="204"/>
      <c r="AB94" s="204"/>
    </row>
    <row r="95" spans="2:28" ht="15" customHeight="1">
      <c r="B95" s="126" t="s">
        <v>186</v>
      </c>
      <c r="C95" s="127">
        <v>87</v>
      </c>
      <c r="D95" s="127">
        <v>30</v>
      </c>
      <c r="E95" s="128">
        <v>2.5</v>
      </c>
      <c r="F95" s="198"/>
      <c r="G95" s="120">
        <v>0.32300000000000001</v>
      </c>
      <c r="H95" s="142">
        <f t="shared" si="15"/>
        <v>0.30299999999999999</v>
      </c>
      <c r="I95" s="143">
        <f t="shared" si="16"/>
        <v>0.34300000000000003</v>
      </c>
      <c r="J95" s="143">
        <f t="shared" si="17"/>
        <v>0.28300000000000003</v>
      </c>
      <c r="K95" s="143">
        <f t="shared" si="18"/>
        <v>0.36299999999999999</v>
      </c>
      <c r="L95" s="143">
        <f t="shared" si="19"/>
        <v>0.26300000000000001</v>
      </c>
      <c r="M95" s="144">
        <f t="shared" si="20"/>
        <v>0.38300000000000001</v>
      </c>
      <c r="N95" s="135">
        <f t="shared" si="12"/>
        <v>0</v>
      </c>
      <c r="O95" s="136">
        <f t="shared" si="13"/>
        <v>0</v>
      </c>
      <c r="P95" s="137">
        <f t="shared" si="14"/>
        <v>0</v>
      </c>
      <c r="R95" s="205"/>
      <c r="S95" s="205"/>
      <c r="T95" s="205"/>
      <c r="U95" s="205"/>
      <c r="V95" s="204"/>
      <c r="W95" s="204"/>
      <c r="X95" s="204"/>
      <c r="Y95" s="204"/>
      <c r="Z95" s="204"/>
      <c r="AA95" s="204"/>
      <c r="AB95" s="204"/>
    </row>
    <row r="96" spans="2:28" ht="15" customHeight="1" thickBot="1">
      <c r="B96" s="99" t="s">
        <v>186</v>
      </c>
      <c r="C96" s="121">
        <v>88</v>
      </c>
      <c r="D96" s="121">
        <v>30</v>
      </c>
      <c r="E96" s="122">
        <v>2.5</v>
      </c>
      <c r="F96" s="198"/>
      <c r="G96" s="123">
        <v>0.32400000000000001</v>
      </c>
      <c r="H96" s="108">
        <f t="shared" si="15"/>
        <v>0.30399999999999999</v>
      </c>
      <c r="I96" s="109">
        <f t="shared" si="16"/>
        <v>0.34400000000000003</v>
      </c>
      <c r="J96" s="109">
        <f t="shared" si="17"/>
        <v>0.28400000000000003</v>
      </c>
      <c r="K96" s="109">
        <f t="shared" si="18"/>
        <v>0.36399999999999999</v>
      </c>
      <c r="L96" s="109">
        <f t="shared" si="19"/>
        <v>0.26400000000000001</v>
      </c>
      <c r="M96" s="110">
        <f t="shared" si="20"/>
        <v>0.38400000000000001</v>
      </c>
      <c r="N96" s="135">
        <f t="shared" si="12"/>
        <v>0</v>
      </c>
      <c r="O96" s="136">
        <f t="shared" si="13"/>
        <v>0</v>
      </c>
      <c r="P96" s="137">
        <f t="shared" si="14"/>
        <v>0</v>
      </c>
      <c r="R96" s="205"/>
      <c r="S96" s="205"/>
      <c r="T96" s="205"/>
      <c r="U96" s="205"/>
      <c r="V96" s="204"/>
      <c r="W96" s="204"/>
      <c r="X96" s="204"/>
      <c r="Y96" s="204"/>
      <c r="Z96" s="204"/>
      <c r="AA96" s="204"/>
      <c r="AB96" s="204"/>
    </row>
    <row r="97" spans="2:28" ht="15" customHeight="1">
      <c r="B97" s="126" t="s">
        <v>186</v>
      </c>
      <c r="C97" s="127">
        <v>89</v>
      </c>
      <c r="D97" s="127">
        <v>30</v>
      </c>
      <c r="E97" s="128">
        <v>2.5</v>
      </c>
      <c r="F97" s="198"/>
      <c r="G97" s="120">
        <v>0.32</v>
      </c>
      <c r="H97" s="142">
        <f t="shared" si="15"/>
        <v>0.3</v>
      </c>
      <c r="I97" s="143">
        <f t="shared" si="16"/>
        <v>0.34</v>
      </c>
      <c r="J97" s="143">
        <f t="shared" si="17"/>
        <v>0.28000000000000003</v>
      </c>
      <c r="K97" s="143">
        <f t="shared" si="18"/>
        <v>0.36</v>
      </c>
      <c r="L97" s="143">
        <f t="shared" si="19"/>
        <v>0.26</v>
      </c>
      <c r="M97" s="144">
        <f t="shared" si="20"/>
        <v>0.38</v>
      </c>
      <c r="N97" s="135">
        <f t="shared" si="12"/>
        <v>0</v>
      </c>
      <c r="O97" s="136">
        <f t="shared" si="13"/>
        <v>0</v>
      </c>
      <c r="P97" s="137">
        <f t="shared" si="14"/>
        <v>0</v>
      </c>
      <c r="R97" s="205"/>
      <c r="S97" s="205"/>
      <c r="T97" s="205"/>
      <c r="U97" s="205"/>
      <c r="V97" s="204"/>
      <c r="W97" s="204"/>
      <c r="X97" s="204"/>
      <c r="Y97" s="204"/>
      <c r="Z97" s="204"/>
      <c r="AA97" s="204"/>
      <c r="AB97" s="204"/>
    </row>
    <row r="98" spans="2:28" ht="15" customHeight="1" thickBot="1">
      <c r="B98" s="99" t="s">
        <v>186</v>
      </c>
      <c r="C98" s="121">
        <v>90</v>
      </c>
      <c r="D98" s="121">
        <v>30</v>
      </c>
      <c r="E98" s="122">
        <v>2.5</v>
      </c>
      <c r="F98" s="198"/>
      <c r="G98" s="123">
        <v>0.32300000000000001</v>
      </c>
      <c r="H98" s="108">
        <f t="shared" si="15"/>
        <v>0.30299999999999999</v>
      </c>
      <c r="I98" s="109">
        <f t="shared" si="16"/>
        <v>0.34300000000000003</v>
      </c>
      <c r="J98" s="109">
        <f t="shared" si="17"/>
        <v>0.28300000000000003</v>
      </c>
      <c r="K98" s="109">
        <f t="shared" si="18"/>
        <v>0.36299999999999999</v>
      </c>
      <c r="L98" s="109">
        <f t="shared" si="19"/>
        <v>0.26300000000000001</v>
      </c>
      <c r="M98" s="110">
        <f t="shared" si="20"/>
        <v>0.38300000000000001</v>
      </c>
      <c r="N98" s="135">
        <f t="shared" si="12"/>
        <v>0</v>
      </c>
      <c r="O98" s="136">
        <f t="shared" si="13"/>
        <v>0</v>
      </c>
      <c r="P98" s="137">
        <f t="shared" si="14"/>
        <v>0</v>
      </c>
      <c r="R98" s="205"/>
      <c r="S98" s="205"/>
      <c r="T98" s="205"/>
      <c r="U98" s="205"/>
      <c r="V98" s="204"/>
      <c r="W98" s="204"/>
      <c r="X98" s="204"/>
      <c r="Y98" s="204"/>
      <c r="Z98" s="204"/>
      <c r="AA98" s="204"/>
      <c r="AB98" s="204"/>
    </row>
    <row r="99" spans="2:28" ht="15" customHeight="1">
      <c r="B99" s="126" t="s">
        <v>186</v>
      </c>
      <c r="C99" s="127">
        <v>91</v>
      </c>
      <c r="D99" s="127">
        <v>120</v>
      </c>
      <c r="E99" s="128">
        <v>2.5</v>
      </c>
      <c r="F99" s="198"/>
      <c r="G99" s="120">
        <v>0.14799999999999999</v>
      </c>
      <c r="H99" s="142">
        <f t="shared" si="15"/>
        <v>0.13799999999999998</v>
      </c>
      <c r="I99" s="143">
        <f t="shared" si="16"/>
        <v>0.158</v>
      </c>
      <c r="J99" s="143">
        <f t="shared" si="17"/>
        <v>0.128</v>
      </c>
      <c r="K99" s="143">
        <f t="shared" si="18"/>
        <v>0.16799999999999998</v>
      </c>
      <c r="L99" s="143">
        <f t="shared" si="19"/>
        <v>0.11799999999999999</v>
      </c>
      <c r="M99" s="144">
        <f t="shared" si="20"/>
        <v>0.17799999999999999</v>
      </c>
      <c r="N99" s="135">
        <f t="shared" si="12"/>
        <v>0</v>
      </c>
      <c r="O99" s="136">
        <f t="shared" si="13"/>
        <v>0</v>
      </c>
      <c r="P99" s="137">
        <f t="shared" si="14"/>
        <v>0</v>
      </c>
      <c r="R99" s="205"/>
      <c r="S99" s="205"/>
      <c r="T99" s="205"/>
      <c r="U99" s="205"/>
      <c r="V99" s="204"/>
      <c r="W99" s="204"/>
      <c r="X99" s="204"/>
      <c r="Y99" s="204"/>
      <c r="Z99" s="204"/>
      <c r="AA99" s="204"/>
      <c r="AB99" s="204"/>
    </row>
    <row r="100" spans="2:28" ht="15" customHeight="1" thickBot="1">
      <c r="B100" s="99" t="s">
        <v>186</v>
      </c>
      <c r="C100" s="121">
        <v>92</v>
      </c>
      <c r="D100" s="121">
        <v>120</v>
      </c>
      <c r="E100" s="122">
        <v>2.5</v>
      </c>
      <c r="F100" s="198"/>
      <c r="G100" s="123">
        <v>0.14299999999999999</v>
      </c>
      <c r="H100" s="108">
        <f t="shared" si="15"/>
        <v>0.13299999999999998</v>
      </c>
      <c r="I100" s="109">
        <f t="shared" si="16"/>
        <v>0.153</v>
      </c>
      <c r="J100" s="109">
        <f t="shared" si="17"/>
        <v>0.12299999999999998</v>
      </c>
      <c r="K100" s="109">
        <f t="shared" si="18"/>
        <v>0.16299999999999998</v>
      </c>
      <c r="L100" s="109">
        <f t="shared" si="19"/>
        <v>0.11299999999999999</v>
      </c>
      <c r="M100" s="110">
        <f t="shared" si="20"/>
        <v>0.17299999999999999</v>
      </c>
      <c r="N100" s="135">
        <f t="shared" si="12"/>
        <v>0</v>
      </c>
      <c r="O100" s="136">
        <f t="shared" si="13"/>
        <v>0</v>
      </c>
      <c r="P100" s="137">
        <f t="shared" si="14"/>
        <v>0</v>
      </c>
      <c r="R100" s="205"/>
      <c r="S100" s="205"/>
      <c r="T100" s="205"/>
      <c r="U100" s="205"/>
      <c r="V100" s="204"/>
      <c r="W100" s="204"/>
      <c r="X100" s="204"/>
      <c r="Y100" s="204"/>
      <c r="Z100" s="204"/>
      <c r="AA100" s="204"/>
      <c r="AB100" s="204"/>
    </row>
    <row r="101" spans="2:28" ht="15" customHeight="1">
      <c r="B101" s="126" t="s">
        <v>186</v>
      </c>
      <c r="C101" s="127">
        <v>93</v>
      </c>
      <c r="D101" s="127">
        <v>120</v>
      </c>
      <c r="E101" s="128">
        <v>2.5</v>
      </c>
      <c r="F101" s="198"/>
      <c r="G101" s="120">
        <v>0.14000000000000001</v>
      </c>
      <c r="H101" s="142">
        <f t="shared" si="15"/>
        <v>0.13</v>
      </c>
      <c r="I101" s="143">
        <f t="shared" si="16"/>
        <v>0.15000000000000002</v>
      </c>
      <c r="J101" s="143">
        <f t="shared" si="17"/>
        <v>0.12000000000000001</v>
      </c>
      <c r="K101" s="143">
        <f t="shared" si="18"/>
        <v>0.16</v>
      </c>
      <c r="L101" s="143">
        <f t="shared" si="19"/>
        <v>0.11000000000000001</v>
      </c>
      <c r="M101" s="144">
        <f t="shared" si="20"/>
        <v>0.17</v>
      </c>
      <c r="N101" s="135">
        <f t="shared" si="12"/>
        <v>0</v>
      </c>
      <c r="O101" s="136">
        <f t="shared" si="13"/>
        <v>0</v>
      </c>
      <c r="P101" s="137">
        <f t="shared" si="14"/>
        <v>0</v>
      </c>
      <c r="R101" s="205"/>
      <c r="S101" s="205"/>
      <c r="T101" s="205"/>
      <c r="U101" s="205"/>
      <c r="V101" s="204"/>
      <c r="W101" s="204"/>
      <c r="X101" s="204"/>
      <c r="Y101" s="204"/>
      <c r="Z101" s="204"/>
      <c r="AA101" s="204"/>
      <c r="AB101" s="204"/>
    </row>
    <row r="102" spans="2:28" ht="15" customHeight="1" thickBot="1">
      <c r="B102" s="99" t="s">
        <v>186</v>
      </c>
      <c r="C102" s="121">
        <v>94</v>
      </c>
      <c r="D102" s="121">
        <v>120</v>
      </c>
      <c r="E102" s="122">
        <v>2.5</v>
      </c>
      <c r="F102" s="198"/>
      <c r="G102" s="123">
        <v>0.14199999999999999</v>
      </c>
      <c r="H102" s="108">
        <f t="shared" si="15"/>
        <v>0.13199999999999998</v>
      </c>
      <c r="I102" s="109">
        <f t="shared" si="16"/>
        <v>0.152</v>
      </c>
      <c r="J102" s="109">
        <f t="shared" si="17"/>
        <v>0.12199999999999998</v>
      </c>
      <c r="K102" s="109">
        <f t="shared" si="18"/>
        <v>0.16199999999999998</v>
      </c>
      <c r="L102" s="109">
        <f t="shared" si="19"/>
        <v>0.11199999999999999</v>
      </c>
      <c r="M102" s="110">
        <f t="shared" si="20"/>
        <v>0.17199999999999999</v>
      </c>
      <c r="N102" s="135">
        <f t="shared" si="12"/>
        <v>0</v>
      </c>
      <c r="O102" s="136">
        <f t="shared" si="13"/>
        <v>0</v>
      </c>
      <c r="P102" s="137">
        <f t="shared" si="14"/>
        <v>0</v>
      </c>
      <c r="R102" s="205"/>
      <c r="S102" s="205"/>
      <c r="T102" s="205"/>
      <c r="U102" s="205"/>
      <c r="V102" s="204"/>
      <c r="W102" s="204"/>
      <c r="X102" s="204"/>
      <c r="Y102" s="204"/>
      <c r="Z102" s="204"/>
      <c r="AA102" s="204"/>
      <c r="AB102" s="204"/>
    </row>
    <row r="103" spans="2:28" ht="15" customHeight="1">
      <c r="B103" s="126" t="s">
        <v>186</v>
      </c>
      <c r="C103" s="127">
        <v>95</v>
      </c>
      <c r="D103" s="127">
        <v>120</v>
      </c>
      <c r="E103" s="128">
        <v>2.5</v>
      </c>
      <c r="F103" s="198"/>
      <c r="G103" s="120">
        <v>0.13400000000000001</v>
      </c>
      <c r="H103" s="142">
        <f t="shared" si="15"/>
        <v>0.12400000000000001</v>
      </c>
      <c r="I103" s="143">
        <f t="shared" si="16"/>
        <v>0.14400000000000002</v>
      </c>
      <c r="J103" s="143">
        <f t="shared" si="17"/>
        <v>0.114</v>
      </c>
      <c r="K103" s="143">
        <f t="shared" si="18"/>
        <v>0.154</v>
      </c>
      <c r="L103" s="143">
        <f t="shared" si="19"/>
        <v>0.10400000000000001</v>
      </c>
      <c r="M103" s="144">
        <f t="shared" si="20"/>
        <v>0.16400000000000001</v>
      </c>
      <c r="N103" s="135">
        <f t="shared" si="12"/>
        <v>0</v>
      </c>
      <c r="O103" s="136">
        <f t="shared" si="13"/>
        <v>0</v>
      </c>
      <c r="P103" s="137">
        <f t="shared" si="14"/>
        <v>0</v>
      </c>
      <c r="R103" s="205"/>
      <c r="S103" s="205"/>
      <c r="T103" s="205"/>
      <c r="U103" s="205"/>
      <c r="V103" s="204"/>
      <c r="W103" s="204"/>
      <c r="X103" s="204"/>
      <c r="Y103" s="204"/>
      <c r="Z103" s="204"/>
      <c r="AA103" s="204"/>
      <c r="AB103" s="204"/>
    </row>
    <row r="104" spans="2:28" ht="15" customHeight="1" thickBot="1">
      <c r="B104" s="99" t="s">
        <v>186</v>
      </c>
      <c r="C104" s="121">
        <v>96</v>
      </c>
      <c r="D104" s="121">
        <v>140</v>
      </c>
      <c r="E104" s="122">
        <v>2.5</v>
      </c>
      <c r="F104" s="198"/>
      <c r="G104" s="123">
        <v>0.123</v>
      </c>
      <c r="H104" s="108">
        <f t="shared" si="15"/>
        <v>0.113</v>
      </c>
      <c r="I104" s="109">
        <f t="shared" si="16"/>
        <v>0.13300000000000001</v>
      </c>
      <c r="J104" s="109">
        <f t="shared" si="17"/>
        <v>0.10299999999999999</v>
      </c>
      <c r="K104" s="109">
        <f t="shared" si="18"/>
        <v>0.14299999999999999</v>
      </c>
      <c r="L104" s="109">
        <f t="shared" si="19"/>
        <v>9.2999999999999999E-2</v>
      </c>
      <c r="M104" s="110">
        <f t="shared" si="20"/>
        <v>0.153</v>
      </c>
      <c r="N104" s="135">
        <f t="shared" si="12"/>
        <v>0</v>
      </c>
      <c r="O104" s="136">
        <f t="shared" si="13"/>
        <v>0</v>
      </c>
      <c r="P104" s="137">
        <f t="shared" si="14"/>
        <v>0</v>
      </c>
      <c r="R104" s="205"/>
      <c r="S104" s="205"/>
      <c r="T104" s="205"/>
      <c r="U104" s="205"/>
      <c r="V104" s="204"/>
      <c r="W104" s="204"/>
      <c r="X104" s="204"/>
      <c r="Y104" s="204"/>
      <c r="Z104" s="204"/>
      <c r="AA104" s="204"/>
      <c r="AB104" s="204"/>
    </row>
    <row r="105" spans="2:28" ht="15" customHeight="1">
      <c r="B105" s="126" t="s">
        <v>186</v>
      </c>
      <c r="C105" s="127">
        <v>97</v>
      </c>
      <c r="D105" s="127">
        <v>140</v>
      </c>
      <c r="E105" s="128">
        <v>2.5</v>
      </c>
      <c r="F105" s="198"/>
      <c r="G105" s="120">
        <v>0.13</v>
      </c>
      <c r="H105" s="142">
        <f t="shared" si="15"/>
        <v>0.12000000000000001</v>
      </c>
      <c r="I105" s="143">
        <f t="shared" si="16"/>
        <v>0.14000000000000001</v>
      </c>
      <c r="J105" s="143">
        <f t="shared" si="17"/>
        <v>0.11</v>
      </c>
      <c r="K105" s="143">
        <f t="shared" si="18"/>
        <v>0.15</v>
      </c>
      <c r="L105" s="143">
        <f t="shared" si="19"/>
        <v>0.1</v>
      </c>
      <c r="M105" s="144">
        <f t="shared" si="20"/>
        <v>0.16</v>
      </c>
      <c r="N105" s="135">
        <f t="shared" ref="N105:N136" si="21">IF(F105="",0, IF( OR(F105&lt;H105,F105&gt;I105),1,0))</f>
        <v>0</v>
      </c>
      <c r="O105" s="136">
        <f t="shared" ref="O105:O136" si="22">IF(F105="",0, IF( OR(F105&lt;J105,F105&gt;K105),1,0))</f>
        <v>0</v>
      </c>
      <c r="P105" s="137">
        <f t="shared" ref="P105:P136" si="23">IF(F105="",0, IF( OR(F105&lt;L105,F105&gt;M105),1,0))</f>
        <v>0</v>
      </c>
      <c r="R105" s="205"/>
      <c r="S105" s="205"/>
      <c r="T105" s="205"/>
      <c r="U105" s="205"/>
      <c r="V105" s="204"/>
      <c r="W105" s="204"/>
      <c r="X105" s="204"/>
      <c r="Y105" s="204"/>
      <c r="Z105" s="204"/>
      <c r="AA105" s="204"/>
      <c r="AB105" s="204"/>
    </row>
    <row r="106" spans="2:28" ht="15" customHeight="1" thickBot="1">
      <c r="B106" s="99" t="s">
        <v>186</v>
      </c>
      <c r="C106" s="121">
        <v>98</v>
      </c>
      <c r="D106" s="121">
        <v>140</v>
      </c>
      <c r="E106" s="122">
        <v>2.5</v>
      </c>
      <c r="F106" s="198"/>
      <c r="G106" s="123">
        <v>0.129</v>
      </c>
      <c r="H106" s="108">
        <f t="shared" si="15"/>
        <v>0.11900000000000001</v>
      </c>
      <c r="I106" s="109">
        <f t="shared" si="16"/>
        <v>0.13900000000000001</v>
      </c>
      <c r="J106" s="109">
        <f t="shared" si="17"/>
        <v>0.109</v>
      </c>
      <c r="K106" s="109">
        <f t="shared" si="18"/>
        <v>0.14899999999999999</v>
      </c>
      <c r="L106" s="109">
        <f t="shared" si="19"/>
        <v>9.9000000000000005E-2</v>
      </c>
      <c r="M106" s="110">
        <f t="shared" si="20"/>
        <v>0.159</v>
      </c>
      <c r="N106" s="135">
        <f t="shared" si="21"/>
        <v>0</v>
      </c>
      <c r="O106" s="136">
        <f t="shared" si="22"/>
        <v>0</v>
      </c>
      <c r="P106" s="137">
        <f t="shared" si="23"/>
        <v>0</v>
      </c>
      <c r="R106" s="205"/>
      <c r="S106" s="205"/>
      <c r="T106" s="205"/>
      <c r="U106" s="205"/>
      <c r="V106" s="204"/>
      <c r="W106" s="204"/>
      <c r="X106" s="204"/>
      <c r="Y106" s="204"/>
      <c r="Z106" s="204"/>
      <c r="AA106" s="204"/>
      <c r="AB106" s="204"/>
    </row>
    <row r="107" spans="2:28" ht="15" customHeight="1">
      <c r="B107" s="126" t="s">
        <v>186</v>
      </c>
      <c r="C107" s="127">
        <v>99</v>
      </c>
      <c r="D107" s="127">
        <v>140</v>
      </c>
      <c r="E107" s="128">
        <v>2.5</v>
      </c>
      <c r="F107" s="198"/>
      <c r="G107" s="120">
        <v>0.13100000000000001</v>
      </c>
      <c r="H107" s="142">
        <f t="shared" si="15"/>
        <v>0.12100000000000001</v>
      </c>
      <c r="I107" s="143">
        <f t="shared" si="16"/>
        <v>0.14100000000000001</v>
      </c>
      <c r="J107" s="143">
        <f t="shared" si="17"/>
        <v>0.111</v>
      </c>
      <c r="K107" s="143">
        <f t="shared" si="18"/>
        <v>0.151</v>
      </c>
      <c r="L107" s="143">
        <f t="shared" si="19"/>
        <v>0.10100000000000001</v>
      </c>
      <c r="M107" s="144">
        <f t="shared" si="20"/>
        <v>0.161</v>
      </c>
      <c r="N107" s="135">
        <f t="shared" si="21"/>
        <v>0</v>
      </c>
      <c r="O107" s="136">
        <f t="shared" si="22"/>
        <v>0</v>
      </c>
      <c r="P107" s="137">
        <f t="shared" si="23"/>
        <v>0</v>
      </c>
      <c r="R107" s="205"/>
      <c r="S107" s="205"/>
      <c r="T107" s="205"/>
      <c r="U107" s="205"/>
      <c r="V107" s="204"/>
      <c r="W107" s="204"/>
      <c r="X107" s="204"/>
      <c r="Y107" s="204"/>
      <c r="Z107" s="204"/>
      <c r="AA107" s="204"/>
      <c r="AB107" s="204"/>
    </row>
    <row r="108" spans="2:28" ht="15" customHeight="1" thickBot="1">
      <c r="B108" s="99" t="s">
        <v>186</v>
      </c>
      <c r="C108" s="121">
        <v>100</v>
      </c>
      <c r="D108" s="121">
        <v>140</v>
      </c>
      <c r="E108" s="122">
        <v>2.5</v>
      </c>
      <c r="F108" s="201"/>
      <c r="G108" s="131">
        <v>0.123</v>
      </c>
      <c r="H108" s="111">
        <f t="shared" si="15"/>
        <v>0.113</v>
      </c>
      <c r="I108" s="112">
        <f t="shared" si="16"/>
        <v>0.13300000000000001</v>
      </c>
      <c r="J108" s="112">
        <f t="shared" si="17"/>
        <v>0.10299999999999999</v>
      </c>
      <c r="K108" s="112">
        <f t="shared" si="18"/>
        <v>0.14299999999999999</v>
      </c>
      <c r="L108" s="112">
        <f t="shared" si="19"/>
        <v>9.2999999999999999E-2</v>
      </c>
      <c r="M108" s="113">
        <f t="shared" si="20"/>
        <v>0.153</v>
      </c>
      <c r="N108" s="138">
        <f t="shared" si="21"/>
        <v>0</v>
      </c>
      <c r="O108" s="139">
        <f t="shared" si="22"/>
        <v>0</v>
      </c>
      <c r="P108" s="140">
        <f t="shared" si="23"/>
        <v>0</v>
      </c>
      <c r="R108" s="205"/>
      <c r="S108" s="205"/>
      <c r="T108" s="205"/>
      <c r="U108" s="205"/>
      <c r="V108" s="204"/>
      <c r="W108" s="204"/>
      <c r="X108" s="204"/>
      <c r="Y108" s="204"/>
      <c r="Z108" s="204"/>
      <c r="AA108" s="204"/>
      <c r="AB108" s="204"/>
    </row>
    <row r="109" spans="2:28" ht="15" customHeight="1">
      <c r="B109" s="100" t="s">
        <v>187</v>
      </c>
      <c r="C109" s="118">
        <v>101</v>
      </c>
      <c r="D109" s="118">
        <v>70</v>
      </c>
      <c r="E109" s="119">
        <v>2.5</v>
      </c>
      <c r="F109" s="198"/>
      <c r="G109" s="120">
        <v>0.17599999999999999</v>
      </c>
      <c r="H109" s="105">
        <f t="shared" si="15"/>
        <v>0.16599999999999998</v>
      </c>
      <c r="I109" s="106">
        <f t="shared" si="16"/>
        <v>0.186</v>
      </c>
      <c r="J109" s="106">
        <f t="shared" si="17"/>
        <v>0.156</v>
      </c>
      <c r="K109" s="106">
        <f t="shared" si="18"/>
        <v>0.19599999999999998</v>
      </c>
      <c r="L109" s="106">
        <f t="shared" si="19"/>
        <v>0.14599999999999999</v>
      </c>
      <c r="M109" s="107">
        <f t="shared" si="20"/>
        <v>0.20599999999999999</v>
      </c>
      <c r="N109" s="135">
        <f t="shared" si="21"/>
        <v>0</v>
      </c>
      <c r="O109" s="136">
        <f t="shared" si="22"/>
        <v>0</v>
      </c>
      <c r="P109" s="137">
        <f t="shared" si="23"/>
        <v>0</v>
      </c>
      <c r="R109" s="205"/>
      <c r="S109" s="205"/>
      <c r="T109" s="205"/>
      <c r="U109" s="205"/>
      <c r="V109" s="204"/>
      <c r="W109" s="204"/>
      <c r="X109" s="204"/>
      <c r="Y109" s="204"/>
      <c r="Z109" s="204"/>
      <c r="AA109" s="204"/>
      <c r="AB109" s="204"/>
    </row>
    <row r="110" spans="2:28" ht="15" customHeight="1" thickBot="1">
      <c r="B110" s="99" t="s">
        <v>187</v>
      </c>
      <c r="C110" s="121">
        <v>102</v>
      </c>
      <c r="D110" s="121">
        <v>70</v>
      </c>
      <c r="E110" s="129">
        <v>11.25</v>
      </c>
      <c r="F110" s="198"/>
      <c r="G110" s="123">
        <v>0.11600000000000001</v>
      </c>
      <c r="H110" s="108">
        <f t="shared" si="15"/>
        <v>0.10600000000000001</v>
      </c>
      <c r="I110" s="109">
        <f t="shared" si="16"/>
        <v>0.126</v>
      </c>
      <c r="J110" s="109">
        <f t="shared" si="17"/>
        <v>9.6000000000000002E-2</v>
      </c>
      <c r="K110" s="109">
        <f t="shared" si="18"/>
        <v>0.13600000000000001</v>
      </c>
      <c r="L110" s="109">
        <f t="shared" si="19"/>
        <v>8.6000000000000007E-2</v>
      </c>
      <c r="M110" s="110">
        <f t="shared" si="20"/>
        <v>0.14600000000000002</v>
      </c>
      <c r="N110" s="135">
        <f t="shared" si="21"/>
        <v>0</v>
      </c>
      <c r="O110" s="136">
        <f t="shared" si="22"/>
        <v>0</v>
      </c>
      <c r="P110" s="137">
        <f t="shared" si="23"/>
        <v>0</v>
      </c>
      <c r="R110" s="205"/>
      <c r="S110" s="205"/>
      <c r="T110" s="205"/>
      <c r="U110" s="205"/>
      <c r="V110" s="204"/>
      <c r="W110" s="204"/>
      <c r="X110" s="204"/>
      <c r="Y110" s="204"/>
      <c r="Z110" s="204"/>
      <c r="AA110" s="204"/>
      <c r="AB110" s="204"/>
    </row>
    <row r="111" spans="2:28" ht="15" customHeight="1">
      <c r="B111" s="98" t="s">
        <v>187</v>
      </c>
      <c r="C111" s="124">
        <v>103</v>
      </c>
      <c r="D111" s="124">
        <v>70</v>
      </c>
      <c r="E111" s="130">
        <v>11.25</v>
      </c>
      <c r="F111" s="198"/>
      <c r="G111" s="120">
        <v>0.127</v>
      </c>
      <c r="H111" s="105">
        <f t="shared" si="15"/>
        <v>0.11700000000000001</v>
      </c>
      <c r="I111" s="106">
        <f t="shared" si="16"/>
        <v>0.13700000000000001</v>
      </c>
      <c r="J111" s="106">
        <f t="shared" si="17"/>
        <v>0.107</v>
      </c>
      <c r="K111" s="106">
        <f t="shared" si="18"/>
        <v>0.14699999999999999</v>
      </c>
      <c r="L111" s="106">
        <f t="shared" si="19"/>
        <v>9.7000000000000003E-2</v>
      </c>
      <c r="M111" s="107">
        <f t="shared" si="20"/>
        <v>0.157</v>
      </c>
      <c r="N111" s="135">
        <f t="shared" si="21"/>
        <v>0</v>
      </c>
      <c r="O111" s="136">
        <f t="shared" si="22"/>
        <v>0</v>
      </c>
      <c r="P111" s="137">
        <f t="shared" si="23"/>
        <v>0</v>
      </c>
      <c r="R111" s="205"/>
      <c r="S111" s="205"/>
      <c r="T111" s="205"/>
      <c r="U111" s="205"/>
      <c r="V111" s="204"/>
      <c r="W111" s="204"/>
      <c r="X111" s="204"/>
      <c r="Y111" s="204"/>
      <c r="Z111" s="204"/>
      <c r="AA111" s="204"/>
      <c r="AB111" s="204"/>
    </row>
    <row r="112" spans="2:28" ht="15" customHeight="1" thickBot="1">
      <c r="B112" s="99" t="s">
        <v>187</v>
      </c>
      <c r="C112" s="121">
        <v>104</v>
      </c>
      <c r="D112" s="121">
        <v>70</v>
      </c>
      <c r="E112" s="129">
        <v>11.25</v>
      </c>
      <c r="F112" s="198"/>
      <c r="G112" s="123">
        <v>0.126</v>
      </c>
      <c r="H112" s="108">
        <f t="shared" si="15"/>
        <v>0.11600000000000001</v>
      </c>
      <c r="I112" s="109">
        <f t="shared" si="16"/>
        <v>0.13600000000000001</v>
      </c>
      <c r="J112" s="109">
        <f t="shared" si="17"/>
        <v>0.106</v>
      </c>
      <c r="K112" s="109">
        <f t="shared" si="18"/>
        <v>0.14599999999999999</v>
      </c>
      <c r="L112" s="109">
        <f t="shared" si="19"/>
        <v>9.6000000000000002E-2</v>
      </c>
      <c r="M112" s="110">
        <f t="shared" si="20"/>
        <v>0.156</v>
      </c>
      <c r="N112" s="135">
        <f t="shared" si="21"/>
        <v>0</v>
      </c>
      <c r="O112" s="136">
        <f t="shared" si="22"/>
        <v>0</v>
      </c>
      <c r="P112" s="137">
        <f t="shared" si="23"/>
        <v>0</v>
      </c>
      <c r="R112" s="205"/>
      <c r="S112" s="205"/>
      <c r="T112" s="205"/>
      <c r="U112" s="205"/>
      <c r="V112" s="204"/>
      <c r="W112" s="204"/>
      <c r="X112" s="204"/>
      <c r="Y112" s="204"/>
      <c r="Z112" s="204"/>
      <c r="AA112" s="204"/>
      <c r="AB112" s="204"/>
    </row>
    <row r="113" spans="2:28" ht="15" customHeight="1">
      <c r="B113" s="98" t="s">
        <v>187</v>
      </c>
      <c r="C113" s="124">
        <v>105</v>
      </c>
      <c r="D113" s="124">
        <v>70</v>
      </c>
      <c r="E113" s="130">
        <v>11.25</v>
      </c>
      <c r="F113" s="198"/>
      <c r="G113" s="120">
        <v>0.129</v>
      </c>
      <c r="H113" s="105">
        <f t="shared" si="15"/>
        <v>0.11900000000000001</v>
      </c>
      <c r="I113" s="106">
        <f t="shared" si="16"/>
        <v>0.13900000000000001</v>
      </c>
      <c r="J113" s="106">
        <f t="shared" si="17"/>
        <v>0.109</v>
      </c>
      <c r="K113" s="106">
        <f t="shared" si="18"/>
        <v>0.14899999999999999</v>
      </c>
      <c r="L113" s="106">
        <f t="shared" si="19"/>
        <v>9.9000000000000005E-2</v>
      </c>
      <c r="M113" s="107">
        <f t="shared" si="20"/>
        <v>0.159</v>
      </c>
      <c r="N113" s="135">
        <f t="shared" si="21"/>
        <v>0</v>
      </c>
      <c r="O113" s="136">
        <f t="shared" si="22"/>
        <v>0</v>
      </c>
      <c r="P113" s="137">
        <f t="shared" si="23"/>
        <v>0</v>
      </c>
      <c r="R113" s="205"/>
      <c r="S113" s="205"/>
      <c r="T113" s="205"/>
      <c r="U113" s="205"/>
      <c r="V113" s="204"/>
      <c r="W113" s="204"/>
      <c r="X113" s="204"/>
      <c r="Y113" s="204"/>
      <c r="Z113" s="204"/>
      <c r="AA113" s="204"/>
      <c r="AB113" s="204"/>
    </row>
    <row r="114" spans="2:28" ht="15" customHeight="1" thickBot="1">
      <c r="B114" s="99" t="s">
        <v>187</v>
      </c>
      <c r="C114" s="121">
        <v>106</v>
      </c>
      <c r="D114" s="121">
        <v>70</v>
      </c>
      <c r="E114" s="129">
        <v>11.25</v>
      </c>
      <c r="F114" s="198"/>
      <c r="G114" s="123">
        <v>0.13200000000000001</v>
      </c>
      <c r="H114" s="108">
        <f t="shared" si="15"/>
        <v>0.12200000000000001</v>
      </c>
      <c r="I114" s="109">
        <f t="shared" si="16"/>
        <v>0.14200000000000002</v>
      </c>
      <c r="J114" s="109">
        <f t="shared" si="17"/>
        <v>0.112</v>
      </c>
      <c r="K114" s="109">
        <f t="shared" si="18"/>
        <v>0.152</v>
      </c>
      <c r="L114" s="109">
        <f t="shared" si="19"/>
        <v>0.10200000000000001</v>
      </c>
      <c r="M114" s="110">
        <f t="shared" si="20"/>
        <v>0.16200000000000001</v>
      </c>
      <c r="N114" s="135">
        <f t="shared" si="21"/>
        <v>0</v>
      </c>
      <c r="O114" s="136">
        <f t="shared" si="22"/>
        <v>0</v>
      </c>
      <c r="P114" s="137">
        <f t="shared" si="23"/>
        <v>0</v>
      </c>
      <c r="R114" s="205"/>
      <c r="S114" s="205"/>
      <c r="T114" s="205"/>
      <c r="U114" s="205"/>
      <c r="V114" s="204"/>
      <c r="W114" s="204"/>
      <c r="X114" s="204"/>
      <c r="Y114" s="204"/>
      <c r="Z114" s="204"/>
      <c r="AA114" s="204"/>
      <c r="AB114" s="204"/>
    </row>
    <row r="115" spans="2:28" ht="15" customHeight="1">
      <c r="B115" s="98" t="s">
        <v>187</v>
      </c>
      <c r="C115" s="124">
        <v>107</v>
      </c>
      <c r="D115" s="124">
        <v>100</v>
      </c>
      <c r="E115" s="130">
        <v>11.25</v>
      </c>
      <c r="F115" s="199"/>
      <c r="G115" s="120">
        <v>9.2999999999999999E-2</v>
      </c>
      <c r="H115" s="105">
        <f t="shared" si="15"/>
        <v>8.3000000000000004E-2</v>
      </c>
      <c r="I115" s="106">
        <f t="shared" si="16"/>
        <v>0.10299999999999999</v>
      </c>
      <c r="J115" s="106">
        <f t="shared" si="17"/>
        <v>7.2999999999999995E-2</v>
      </c>
      <c r="K115" s="106">
        <f t="shared" si="18"/>
        <v>0.113</v>
      </c>
      <c r="L115" s="106">
        <f t="shared" si="19"/>
        <v>6.3E-2</v>
      </c>
      <c r="M115" s="107">
        <f t="shared" si="20"/>
        <v>0.123</v>
      </c>
      <c r="N115" s="135">
        <f t="shared" si="21"/>
        <v>0</v>
      </c>
      <c r="O115" s="136">
        <f t="shared" si="22"/>
        <v>0</v>
      </c>
      <c r="P115" s="137">
        <f t="shared" si="23"/>
        <v>0</v>
      </c>
      <c r="R115" s="205"/>
      <c r="S115" s="205"/>
      <c r="T115" s="205"/>
      <c r="U115" s="205"/>
      <c r="V115" s="204"/>
      <c r="W115" s="204"/>
      <c r="X115" s="204"/>
      <c r="Y115" s="204"/>
      <c r="Z115" s="204"/>
      <c r="AA115" s="204"/>
      <c r="AB115" s="204"/>
    </row>
    <row r="116" spans="2:28" ht="15" customHeight="1" thickBot="1">
      <c r="B116" s="99" t="s">
        <v>187</v>
      </c>
      <c r="C116" s="121">
        <v>108</v>
      </c>
      <c r="D116" s="121">
        <v>100</v>
      </c>
      <c r="E116" s="129">
        <v>11.25</v>
      </c>
      <c r="F116" s="199"/>
      <c r="G116" s="123">
        <v>9.2999999999999999E-2</v>
      </c>
      <c r="H116" s="108">
        <f t="shared" si="15"/>
        <v>8.3000000000000004E-2</v>
      </c>
      <c r="I116" s="109">
        <f t="shared" si="16"/>
        <v>0.10299999999999999</v>
      </c>
      <c r="J116" s="109">
        <f t="shared" si="17"/>
        <v>7.2999999999999995E-2</v>
      </c>
      <c r="K116" s="109">
        <f t="shared" si="18"/>
        <v>0.113</v>
      </c>
      <c r="L116" s="109">
        <f t="shared" si="19"/>
        <v>6.3E-2</v>
      </c>
      <c r="M116" s="110">
        <f t="shared" si="20"/>
        <v>0.123</v>
      </c>
      <c r="N116" s="135">
        <f t="shared" si="21"/>
        <v>0</v>
      </c>
      <c r="O116" s="136">
        <f t="shared" si="22"/>
        <v>0</v>
      </c>
      <c r="P116" s="137">
        <f t="shared" si="23"/>
        <v>0</v>
      </c>
      <c r="R116" s="205"/>
      <c r="S116" s="205"/>
      <c r="T116" s="205"/>
      <c r="U116" s="205"/>
      <c r="V116" s="204"/>
      <c r="W116" s="204"/>
      <c r="X116" s="204"/>
      <c r="Y116" s="204"/>
      <c r="Z116" s="204"/>
      <c r="AA116" s="204"/>
      <c r="AB116" s="204"/>
    </row>
    <row r="117" spans="2:28" ht="15" customHeight="1">
      <c r="B117" s="98" t="s">
        <v>187</v>
      </c>
      <c r="C117" s="124">
        <v>109</v>
      </c>
      <c r="D117" s="124">
        <v>100</v>
      </c>
      <c r="E117" s="130">
        <v>11.25</v>
      </c>
      <c r="F117" s="199"/>
      <c r="G117" s="120">
        <v>9.2999999999999999E-2</v>
      </c>
      <c r="H117" s="105">
        <f t="shared" si="15"/>
        <v>8.3000000000000004E-2</v>
      </c>
      <c r="I117" s="106">
        <f t="shared" si="16"/>
        <v>0.10299999999999999</v>
      </c>
      <c r="J117" s="106">
        <f t="shared" si="17"/>
        <v>7.2999999999999995E-2</v>
      </c>
      <c r="K117" s="106">
        <f t="shared" si="18"/>
        <v>0.113</v>
      </c>
      <c r="L117" s="106">
        <f t="shared" si="19"/>
        <v>6.3E-2</v>
      </c>
      <c r="M117" s="107">
        <f t="shared" si="20"/>
        <v>0.123</v>
      </c>
      <c r="N117" s="135">
        <f t="shared" si="21"/>
        <v>0</v>
      </c>
      <c r="O117" s="136">
        <f t="shared" si="22"/>
        <v>0</v>
      </c>
      <c r="P117" s="137">
        <f t="shared" si="23"/>
        <v>0</v>
      </c>
      <c r="R117" s="205"/>
      <c r="S117" s="205"/>
      <c r="T117" s="205"/>
      <c r="U117" s="205"/>
      <c r="V117" s="204"/>
      <c r="W117" s="204"/>
      <c r="X117" s="204"/>
      <c r="Y117" s="204"/>
      <c r="Z117" s="204"/>
      <c r="AA117" s="204"/>
      <c r="AB117" s="204"/>
    </row>
    <row r="118" spans="2:28" ht="15" customHeight="1" thickBot="1">
      <c r="B118" s="99" t="s">
        <v>187</v>
      </c>
      <c r="C118" s="121">
        <v>110</v>
      </c>
      <c r="D118" s="121">
        <v>100</v>
      </c>
      <c r="E118" s="129">
        <v>11.25</v>
      </c>
      <c r="F118" s="199"/>
      <c r="G118" s="123">
        <v>9.6000000000000002E-2</v>
      </c>
      <c r="H118" s="108">
        <f t="shared" si="15"/>
        <v>8.6000000000000007E-2</v>
      </c>
      <c r="I118" s="109">
        <f t="shared" si="16"/>
        <v>0.106</v>
      </c>
      <c r="J118" s="109">
        <f t="shared" si="17"/>
        <v>7.5999999999999998E-2</v>
      </c>
      <c r="K118" s="109">
        <f t="shared" si="18"/>
        <v>0.11600000000000001</v>
      </c>
      <c r="L118" s="109">
        <f t="shared" si="19"/>
        <v>6.6000000000000003E-2</v>
      </c>
      <c r="M118" s="110">
        <f t="shared" si="20"/>
        <v>0.126</v>
      </c>
      <c r="N118" s="135">
        <f t="shared" si="21"/>
        <v>0</v>
      </c>
      <c r="O118" s="136">
        <f t="shared" si="22"/>
        <v>0</v>
      </c>
      <c r="P118" s="137">
        <f t="shared" si="23"/>
        <v>0</v>
      </c>
      <c r="R118" s="205"/>
      <c r="S118" s="205"/>
      <c r="T118" s="205"/>
      <c r="U118" s="205"/>
      <c r="V118" s="204"/>
      <c r="W118" s="204"/>
      <c r="X118" s="204"/>
      <c r="Y118" s="204"/>
      <c r="Z118" s="204"/>
      <c r="AA118" s="204"/>
      <c r="AB118" s="204"/>
    </row>
    <row r="119" spans="2:28" ht="15" customHeight="1">
      <c r="B119" s="98" t="s">
        <v>187</v>
      </c>
      <c r="C119" s="124">
        <v>111</v>
      </c>
      <c r="D119" s="124">
        <v>100</v>
      </c>
      <c r="E119" s="130">
        <v>11.25</v>
      </c>
      <c r="F119" s="199"/>
      <c r="G119" s="120">
        <v>9.5000000000000001E-2</v>
      </c>
      <c r="H119" s="105">
        <f t="shared" si="15"/>
        <v>8.5000000000000006E-2</v>
      </c>
      <c r="I119" s="106">
        <f t="shared" si="16"/>
        <v>0.105</v>
      </c>
      <c r="J119" s="106">
        <f t="shared" si="17"/>
        <v>7.4999999999999997E-2</v>
      </c>
      <c r="K119" s="106">
        <f t="shared" si="18"/>
        <v>0.115</v>
      </c>
      <c r="L119" s="106">
        <f t="shared" si="19"/>
        <v>6.5000000000000002E-2</v>
      </c>
      <c r="M119" s="107">
        <f t="shared" si="20"/>
        <v>0.125</v>
      </c>
      <c r="N119" s="135">
        <f t="shared" si="21"/>
        <v>0</v>
      </c>
      <c r="O119" s="136">
        <f t="shared" si="22"/>
        <v>0</v>
      </c>
      <c r="P119" s="137">
        <f t="shared" si="23"/>
        <v>0</v>
      </c>
      <c r="R119" s="205"/>
      <c r="S119" s="205"/>
      <c r="T119" s="205"/>
      <c r="U119" s="205"/>
      <c r="V119" s="204"/>
      <c r="W119" s="204"/>
      <c r="X119" s="204"/>
      <c r="Y119" s="204"/>
      <c r="Z119" s="204"/>
      <c r="AA119" s="204"/>
      <c r="AB119" s="204"/>
    </row>
    <row r="120" spans="2:28" ht="15" customHeight="1" thickBot="1">
      <c r="B120" s="99" t="s">
        <v>187</v>
      </c>
      <c r="C120" s="121">
        <v>112</v>
      </c>
      <c r="D120" s="121">
        <v>30</v>
      </c>
      <c r="E120" s="129">
        <v>11.25</v>
      </c>
      <c r="F120" s="198"/>
      <c r="G120" s="123">
        <v>0.2145</v>
      </c>
      <c r="H120" s="108">
        <f t="shared" si="15"/>
        <v>0.19450000000000001</v>
      </c>
      <c r="I120" s="109">
        <f t="shared" si="16"/>
        <v>0.23449999999999999</v>
      </c>
      <c r="J120" s="109">
        <f t="shared" si="17"/>
        <v>0.17449999999999999</v>
      </c>
      <c r="K120" s="109">
        <f t="shared" si="18"/>
        <v>0.2545</v>
      </c>
      <c r="L120" s="109">
        <f t="shared" si="19"/>
        <v>0.1545</v>
      </c>
      <c r="M120" s="110">
        <f t="shared" si="20"/>
        <v>0.27449999999999997</v>
      </c>
      <c r="N120" s="135">
        <f t="shared" si="21"/>
        <v>0</v>
      </c>
      <c r="O120" s="136">
        <f t="shared" si="22"/>
        <v>0</v>
      </c>
      <c r="P120" s="137">
        <f t="shared" si="23"/>
        <v>0</v>
      </c>
      <c r="R120" s="205"/>
      <c r="S120" s="205"/>
      <c r="T120" s="205"/>
      <c r="U120" s="205"/>
      <c r="V120" s="204"/>
      <c r="W120" s="204"/>
      <c r="X120" s="204"/>
      <c r="Y120" s="204"/>
      <c r="Z120" s="204"/>
      <c r="AA120" s="204"/>
      <c r="AB120" s="204"/>
    </row>
    <row r="121" spans="2:28" ht="15" customHeight="1">
      <c r="B121" s="98" t="s">
        <v>187</v>
      </c>
      <c r="C121" s="124">
        <v>113</v>
      </c>
      <c r="D121" s="124">
        <v>30</v>
      </c>
      <c r="E121" s="130">
        <v>11.25</v>
      </c>
      <c r="F121" s="198"/>
      <c r="G121" s="120">
        <v>0.22900000000000001</v>
      </c>
      <c r="H121" s="105">
        <f t="shared" si="15"/>
        <v>0.20900000000000002</v>
      </c>
      <c r="I121" s="106">
        <f t="shared" si="16"/>
        <v>0.249</v>
      </c>
      <c r="J121" s="106">
        <f t="shared" si="17"/>
        <v>0.189</v>
      </c>
      <c r="K121" s="106">
        <f t="shared" si="18"/>
        <v>0.26900000000000002</v>
      </c>
      <c r="L121" s="106">
        <f t="shared" si="19"/>
        <v>0.16900000000000001</v>
      </c>
      <c r="M121" s="107">
        <f t="shared" si="20"/>
        <v>0.28900000000000003</v>
      </c>
      <c r="N121" s="135">
        <f t="shared" si="21"/>
        <v>0</v>
      </c>
      <c r="O121" s="136">
        <f t="shared" si="22"/>
        <v>0</v>
      </c>
      <c r="P121" s="137">
        <f t="shared" si="23"/>
        <v>0</v>
      </c>
      <c r="R121" s="205"/>
      <c r="S121" s="205"/>
      <c r="T121" s="205"/>
      <c r="U121" s="205"/>
      <c r="V121" s="204"/>
      <c r="W121" s="204"/>
      <c r="X121" s="204"/>
      <c r="Y121" s="204"/>
      <c r="Z121" s="204"/>
      <c r="AA121" s="204"/>
      <c r="AB121" s="204"/>
    </row>
    <row r="122" spans="2:28" ht="15" customHeight="1" thickBot="1">
      <c r="B122" s="99" t="s">
        <v>187</v>
      </c>
      <c r="C122" s="121">
        <v>114</v>
      </c>
      <c r="D122" s="121">
        <v>30</v>
      </c>
      <c r="E122" s="129">
        <v>11.25</v>
      </c>
      <c r="F122" s="198"/>
      <c r="G122" s="123">
        <v>0.23799999999999999</v>
      </c>
      <c r="H122" s="108">
        <f t="shared" si="15"/>
        <v>0.218</v>
      </c>
      <c r="I122" s="109">
        <f t="shared" si="16"/>
        <v>0.25800000000000001</v>
      </c>
      <c r="J122" s="109">
        <f t="shared" si="17"/>
        <v>0.19799999999999998</v>
      </c>
      <c r="K122" s="109">
        <f t="shared" si="18"/>
        <v>0.27799999999999997</v>
      </c>
      <c r="L122" s="109">
        <f t="shared" si="19"/>
        <v>0.17799999999999999</v>
      </c>
      <c r="M122" s="110">
        <f t="shared" si="20"/>
        <v>0.29799999999999999</v>
      </c>
      <c r="N122" s="135">
        <f t="shared" si="21"/>
        <v>0</v>
      </c>
      <c r="O122" s="136">
        <f t="shared" si="22"/>
        <v>0</v>
      </c>
      <c r="P122" s="137">
        <f t="shared" si="23"/>
        <v>0</v>
      </c>
      <c r="R122" s="205"/>
      <c r="S122" s="205"/>
      <c r="T122" s="205"/>
      <c r="U122" s="205"/>
      <c r="V122" s="204"/>
      <c r="W122" s="204"/>
      <c r="X122" s="204"/>
      <c r="Y122" s="204"/>
      <c r="Z122" s="204"/>
      <c r="AA122" s="204"/>
      <c r="AB122" s="204"/>
    </row>
    <row r="123" spans="2:28" ht="15" customHeight="1">
      <c r="B123" s="98" t="s">
        <v>187</v>
      </c>
      <c r="C123" s="124">
        <v>115</v>
      </c>
      <c r="D123" s="124">
        <v>30</v>
      </c>
      <c r="E123" s="130">
        <v>11.25</v>
      </c>
      <c r="F123" s="198"/>
      <c r="G123" s="120">
        <v>0.253</v>
      </c>
      <c r="H123" s="105">
        <f t="shared" si="15"/>
        <v>0.23300000000000001</v>
      </c>
      <c r="I123" s="106">
        <f t="shared" si="16"/>
        <v>0.27300000000000002</v>
      </c>
      <c r="J123" s="106">
        <f t="shared" si="17"/>
        <v>0.21299999999999999</v>
      </c>
      <c r="K123" s="106">
        <f t="shared" si="18"/>
        <v>0.29299999999999998</v>
      </c>
      <c r="L123" s="106">
        <f t="shared" si="19"/>
        <v>0.193</v>
      </c>
      <c r="M123" s="107">
        <f t="shared" si="20"/>
        <v>0.313</v>
      </c>
      <c r="N123" s="135">
        <f t="shared" si="21"/>
        <v>0</v>
      </c>
      <c r="O123" s="136">
        <f t="shared" si="22"/>
        <v>0</v>
      </c>
      <c r="P123" s="137">
        <f t="shared" si="23"/>
        <v>0</v>
      </c>
      <c r="R123" s="205"/>
      <c r="S123" s="205"/>
      <c r="T123" s="205"/>
      <c r="U123" s="205"/>
      <c r="V123" s="204"/>
      <c r="W123" s="204"/>
      <c r="X123" s="204"/>
      <c r="Y123" s="204"/>
      <c r="Z123" s="204"/>
      <c r="AA123" s="204"/>
      <c r="AB123" s="204"/>
    </row>
    <row r="124" spans="2:28" ht="15" customHeight="1" thickBot="1">
      <c r="B124" s="99" t="s">
        <v>187</v>
      </c>
      <c r="C124" s="121">
        <v>116</v>
      </c>
      <c r="D124" s="121">
        <v>30</v>
      </c>
      <c r="E124" s="129">
        <v>11.25</v>
      </c>
      <c r="F124" s="198"/>
      <c r="G124" s="123">
        <v>0.249</v>
      </c>
      <c r="H124" s="108">
        <f t="shared" si="15"/>
        <v>0.22900000000000001</v>
      </c>
      <c r="I124" s="109">
        <f t="shared" si="16"/>
        <v>0.26900000000000002</v>
      </c>
      <c r="J124" s="109">
        <f t="shared" si="17"/>
        <v>0.20899999999999999</v>
      </c>
      <c r="K124" s="109">
        <f t="shared" si="18"/>
        <v>0.28899999999999998</v>
      </c>
      <c r="L124" s="109">
        <f t="shared" si="19"/>
        <v>0.189</v>
      </c>
      <c r="M124" s="110">
        <f t="shared" si="20"/>
        <v>0.309</v>
      </c>
      <c r="N124" s="135">
        <f t="shared" si="21"/>
        <v>0</v>
      </c>
      <c r="O124" s="136">
        <f t="shared" si="22"/>
        <v>0</v>
      </c>
      <c r="P124" s="137">
        <f t="shared" si="23"/>
        <v>0</v>
      </c>
      <c r="R124" s="205"/>
      <c r="S124" s="205"/>
      <c r="T124" s="205"/>
      <c r="U124" s="205"/>
      <c r="V124" s="204"/>
      <c r="W124" s="204"/>
      <c r="X124" s="204"/>
      <c r="Y124" s="204"/>
      <c r="Z124" s="204"/>
      <c r="AA124" s="204"/>
      <c r="AB124" s="204"/>
    </row>
    <row r="125" spans="2:28" ht="15" customHeight="1">
      <c r="B125" s="98" t="s">
        <v>187</v>
      </c>
      <c r="C125" s="124">
        <v>117</v>
      </c>
      <c r="D125" s="124">
        <v>120</v>
      </c>
      <c r="E125" s="130">
        <v>11.25</v>
      </c>
      <c r="F125" s="199"/>
      <c r="G125" s="120">
        <v>8.1000000000000003E-2</v>
      </c>
      <c r="H125" s="105">
        <f t="shared" si="15"/>
        <v>7.1000000000000008E-2</v>
      </c>
      <c r="I125" s="106">
        <f t="shared" si="16"/>
        <v>9.0999999999999998E-2</v>
      </c>
      <c r="J125" s="106">
        <f t="shared" si="17"/>
        <v>6.0999999999999999E-2</v>
      </c>
      <c r="K125" s="106">
        <f t="shared" si="18"/>
        <v>0.10100000000000001</v>
      </c>
      <c r="L125" s="106">
        <f t="shared" si="19"/>
        <v>5.1000000000000004E-2</v>
      </c>
      <c r="M125" s="107">
        <f t="shared" si="20"/>
        <v>0.111</v>
      </c>
      <c r="N125" s="135">
        <f t="shared" si="21"/>
        <v>0</v>
      </c>
      <c r="O125" s="136">
        <f t="shared" si="22"/>
        <v>0</v>
      </c>
      <c r="P125" s="137">
        <f t="shared" si="23"/>
        <v>0</v>
      </c>
      <c r="R125" s="205"/>
      <c r="S125" s="205"/>
      <c r="T125" s="205"/>
      <c r="U125" s="205"/>
      <c r="V125" s="204"/>
      <c r="W125" s="204"/>
      <c r="X125" s="204"/>
      <c r="Y125" s="204"/>
      <c r="Z125" s="204"/>
      <c r="AA125" s="204"/>
      <c r="AB125" s="204"/>
    </row>
    <row r="126" spans="2:28" ht="15" customHeight="1" thickBot="1">
      <c r="B126" s="99" t="s">
        <v>187</v>
      </c>
      <c r="C126" s="121">
        <v>118</v>
      </c>
      <c r="D126" s="121">
        <v>120</v>
      </c>
      <c r="E126" s="129">
        <v>11.25</v>
      </c>
      <c r="F126" s="199"/>
      <c r="G126" s="123">
        <v>8.3000000000000004E-2</v>
      </c>
      <c r="H126" s="108">
        <f t="shared" si="15"/>
        <v>7.3000000000000009E-2</v>
      </c>
      <c r="I126" s="109">
        <f t="shared" si="16"/>
        <v>9.2999999999999999E-2</v>
      </c>
      <c r="J126" s="109">
        <f t="shared" si="17"/>
        <v>6.3E-2</v>
      </c>
      <c r="K126" s="109">
        <f t="shared" si="18"/>
        <v>0.10300000000000001</v>
      </c>
      <c r="L126" s="109">
        <f t="shared" si="19"/>
        <v>5.3000000000000005E-2</v>
      </c>
      <c r="M126" s="110">
        <f t="shared" si="20"/>
        <v>0.113</v>
      </c>
      <c r="N126" s="135">
        <f t="shared" si="21"/>
        <v>0</v>
      </c>
      <c r="O126" s="136">
        <f t="shared" si="22"/>
        <v>0</v>
      </c>
      <c r="P126" s="137">
        <f t="shared" si="23"/>
        <v>0</v>
      </c>
      <c r="R126" s="205"/>
      <c r="S126" s="205"/>
      <c r="T126" s="205"/>
      <c r="U126" s="205"/>
      <c r="V126" s="204"/>
      <c r="W126" s="204"/>
      <c r="X126" s="204"/>
      <c r="Y126" s="204"/>
      <c r="Z126" s="204"/>
      <c r="AA126" s="204"/>
      <c r="AB126" s="204"/>
    </row>
    <row r="127" spans="2:28" ht="15" customHeight="1">
      <c r="B127" s="98" t="s">
        <v>187</v>
      </c>
      <c r="C127" s="124">
        <v>119</v>
      </c>
      <c r="D127" s="124">
        <v>120</v>
      </c>
      <c r="E127" s="130">
        <v>11.25</v>
      </c>
      <c r="F127" s="199"/>
      <c r="G127" s="120">
        <v>7.9000000000000001E-2</v>
      </c>
      <c r="H127" s="105">
        <f t="shared" si="15"/>
        <v>6.9000000000000006E-2</v>
      </c>
      <c r="I127" s="106">
        <f t="shared" si="16"/>
        <v>8.8999999999999996E-2</v>
      </c>
      <c r="J127" s="106">
        <f t="shared" si="17"/>
        <v>5.8999999999999997E-2</v>
      </c>
      <c r="K127" s="106">
        <f t="shared" si="18"/>
        <v>9.9000000000000005E-2</v>
      </c>
      <c r="L127" s="106">
        <f t="shared" si="19"/>
        <v>4.9000000000000002E-2</v>
      </c>
      <c r="M127" s="107">
        <f t="shared" si="20"/>
        <v>0.109</v>
      </c>
      <c r="N127" s="135">
        <f t="shared" si="21"/>
        <v>0</v>
      </c>
      <c r="O127" s="136">
        <f t="shared" si="22"/>
        <v>0</v>
      </c>
      <c r="P127" s="137">
        <f t="shared" si="23"/>
        <v>0</v>
      </c>
      <c r="R127" s="205"/>
      <c r="S127" s="205"/>
      <c r="T127" s="205"/>
      <c r="U127" s="205"/>
      <c r="V127" s="204"/>
      <c r="W127" s="204"/>
      <c r="X127" s="204"/>
      <c r="Y127" s="204"/>
      <c r="Z127" s="204"/>
      <c r="AA127" s="204"/>
      <c r="AB127" s="204"/>
    </row>
    <row r="128" spans="2:28" ht="15" customHeight="1" thickBot="1">
      <c r="B128" s="99" t="s">
        <v>187</v>
      </c>
      <c r="C128" s="121">
        <v>120</v>
      </c>
      <c r="D128" s="121">
        <v>120</v>
      </c>
      <c r="E128" s="129">
        <v>11.25</v>
      </c>
      <c r="F128" s="199"/>
      <c r="G128" s="123">
        <v>8.6999999999999994E-2</v>
      </c>
      <c r="H128" s="108">
        <f t="shared" si="15"/>
        <v>7.6999999999999999E-2</v>
      </c>
      <c r="I128" s="109">
        <f t="shared" si="16"/>
        <v>9.6999999999999989E-2</v>
      </c>
      <c r="J128" s="109">
        <f t="shared" si="17"/>
        <v>6.699999999999999E-2</v>
      </c>
      <c r="K128" s="109">
        <f t="shared" si="18"/>
        <v>0.107</v>
      </c>
      <c r="L128" s="109">
        <f t="shared" si="19"/>
        <v>5.6999999999999995E-2</v>
      </c>
      <c r="M128" s="110">
        <f t="shared" si="20"/>
        <v>0.11699999999999999</v>
      </c>
      <c r="N128" s="135">
        <f t="shared" si="21"/>
        <v>0</v>
      </c>
      <c r="O128" s="136">
        <f t="shared" si="22"/>
        <v>0</v>
      </c>
      <c r="P128" s="137">
        <f t="shared" si="23"/>
        <v>0</v>
      </c>
      <c r="R128" s="205"/>
      <c r="S128" s="205"/>
      <c r="T128" s="205"/>
      <c r="U128" s="205"/>
      <c r="V128" s="204"/>
      <c r="W128" s="204"/>
      <c r="X128" s="204"/>
      <c r="Y128" s="204"/>
      <c r="Z128" s="204"/>
      <c r="AA128" s="204"/>
      <c r="AB128" s="204"/>
    </row>
    <row r="129" spans="2:28" ht="15" customHeight="1">
      <c r="B129" s="98" t="s">
        <v>187</v>
      </c>
      <c r="C129" s="124">
        <v>121</v>
      </c>
      <c r="D129" s="124">
        <v>120</v>
      </c>
      <c r="E129" s="130">
        <v>11.25</v>
      </c>
      <c r="F129" s="199"/>
      <c r="G129" s="120">
        <v>8.5000000000000006E-2</v>
      </c>
      <c r="H129" s="105">
        <f t="shared" si="15"/>
        <v>7.5000000000000011E-2</v>
      </c>
      <c r="I129" s="106">
        <f t="shared" si="16"/>
        <v>9.5000000000000001E-2</v>
      </c>
      <c r="J129" s="106">
        <f t="shared" si="17"/>
        <v>6.5000000000000002E-2</v>
      </c>
      <c r="K129" s="106">
        <f t="shared" si="18"/>
        <v>0.10500000000000001</v>
      </c>
      <c r="L129" s="106">
        <f t="shared" si="19"/>
        <v>5.5000000000000007E-2</v>
      </c>
      <c r="M129" s="107">
        <f t="shared" si="20"/>
        <v>0.115</v>
      </c>
      <c r="N129" s="135">
        <f t="shared" si="21"/>
        <v>0</v>
      </c>
      <c r="O129" s="136">
        <f t="shared" si="22"/>
        <v>0</v>
      </c>
      <c r="P129" s="137">
        <f t="shared" si="23"/>
        <v>0</v>
      </c>
      <c r="R129" s="205"/>
      <c r="S129" s="205"/>
      <c r="T129" s="205"/>
      <c r="U129" s="205"/>
      <c r="V129" s="204"/>
      <c r="W129" s="204"/>
      <c r="X129" s="204"/>
      <c r="Y129" s="204"/>
      <c r="Z129" s="204"/>
      <c r="AA129" s="204"/>
      <c r="AB129" s="204"/>
    </row>
    <row r="130" spans="2:28" ht="15" customHeight="1" thickBot="1">
      <c r="B130" s="99" t="s">
        <v>187</v>
      </c>
      <c r="C130" s="121">
        <v>122</v>
      </c>
      <c r="D130" s="121">
        <v>70</v>
      </c>
      <c r="E130" s="129">
        <v>11.25</v>
      </c>
      <c r="F130" s="198"/>
      <c r="G130" s="123">
        <v>0.104</v>
      </c>
      <c r="H130" s="108">
        <f t="shared" si="15"/>
        <v>9.4E-2</v>
      </c>
      <c r="I130" s="109">
        <f t="shared" si="16"/>
        <v>0.11399999999999999</v>
      </c>
      <c r="J130" s="109">
        <f t="shared" si="17"/>
        <v>8.3999999999999991E-2</v>
      </c>
      <c r="K130" s="109">
        <f t="shared" si="18"/>
        <v>0.124</v>
      </c>
      <c r="L130" s="109">
        <f t="shared" si="19"/>
        <v>7.3999999999999996E-2</v>
      </c>
      <c r="M130" s="110">
        <f t="shared" si="20"/>
        <v>0.13400000000000001</v>
      </c>
      <c r="N130" s="135">
        <f t="shared" si="21"/>
        <v>0</v>
      </c>
      <c r="O130" s="136">
        <f t="shared" si="22"/>
        <v>0</v>
      </c>
      <c r="P130" s="137">
        <f t="shared" si="23"/>
        <v>0</v>
      </c>
      <c r="R130" s="205"/>
      <c r="S130" s="205"/>
      <c r="T130" s="205"/>
      <c r="U130" s="205"/>
      <c r="V130" s="204"/>
      <c r="W130" s="204"/>
      <c r="X130" s="204"/>
      <c r="Y130" s="204"/>
      <c r="Z130" s="204"/>
      <c r="AA130" s="204"/>
      <c r="AB130" s="204"/>
    </row>
    <row r="131" spans="2:28" ht="15" customHeight="1">
      <c r="B131" s="98" t="s">
        <v>187</v>
      </c>
      <c r="C131" s="124">
        <v>123</v>
      </c>
      <c r="D131" s="124">
        <v>70</v>
      </c>
      <c r="E131" s="130">
        <v>11.25</v>
      </c>
      <c r="F131" s="198"/>
      <c r="G131" s="120">
        <v>0.114</v>
      </c>
      <c r="H131" s="105">
        <f t="shared" si="15"/>
        <v>0.10400000000000001</v>
      </c>
      <c r="I131" s="106">
        <f t="shared" si="16"/>
        <v>0.124</v>
      </c>
      <c r="J131" s="106">
        <f t="shared" si="17"/>
        <v>9.4E-2</v>
      </c>
      <c r="K131" s="106">
        <f t="shared" si="18"/>
        <v>0.13400000000000001</v>
      </c>
      <c r="L131" s="106">
        <f t="shared" si="19"/>
        <v>8.4000000000000005E-2</v>
      </c>
      <c r="M131" s="107">
        <f t="shared" si="20"/>
        <v>0.14400000000000002</v>
      </c>
      <c r="N131" s="135">
        <f t="shared" si="21"/>
        <v>0</v>
      </c>
      <c r="O131" s="136">
        <f t="shared" si="22"/>
        <v>0</v>
      </c>
      <c r="P131" s="137">
        <f t="shared" si="23"/>
        <v>0</v>
      </c>
      <c r="R131" s="205"/>
      <c r="S131" s="205"/>
      <c r="T131" s="205"/>
      <c r="U131" s="205"/>
      <c r="V131" s="204"/>
      <c r="W131" s="204"/>
      <c r="X131" s="204"/>
      <c r="Y131" s="204"/>
      <c r="Z131" s="204"/>
      <c r="AA131" s="204"/>
      <c r="AB131" s="204"/>
    </row>
    <row r="132" spans="2:28" ht="15" customHeight="1" thickBot="1">
      <c r="B132" s="99" t="s">
        <v>187</v>
      </c>
      <c r="C132" s="121">
        <v>124</v>
      </c>
      <c r="D132" s="121">
        <v>70</v>
      </c>
      <c r="E132" s="129">
        <v>11.25</v>
      </c>
      <c r="F132" s="198"/>
      <c r="G132" s="123">
        <v>0.112</v>
      </c>
      <c r="H132" s="108">
        <f t="shared" si="15"/>
        <v>0.10200000000000001</v>
      </c>
      <c r="I132" s="109">
        <f t="shared" si="16"/>
        <v>0.122</v>
      </c>
      <c r="J132" s="109">
        <f t="shared" si="17"/>
        <v>9.1999999999999998E-2</v>
      </c>
      <c r="K132" s="109">
        <f t="shared" si="18"/>
        <v>0.13200000000000001</v>
      </c>
      <c r="L132" s="109">
        <f t="shared" si="19"/>
        <v>8.2000000000000003E-2</v>
      </c>
      <c r="M132" s="110">
        <f t="shared" si="20"/>
        <v>0.14200000000000002</v>
      </c>
      <c r="N132" s="135">
        <f t="shared" si="21"/>
        <v>0</v>
      </c>
      <c r="O132" s="136">
        <f t="shared" si="22"/>
        <v>0</v>
      </c>
      <c r="P132" s="137">
        <f t="shared" si="23"/>
        <v>0</v>
      </c>
      <c r="R132" s="205"/>
      <c r="S132" s="205"/>
      <c r="T132" s="205"/>
      <c r="U132" s="205"/>
      <c r="V132" s="204"/>
      <c r="W132" s="204"/>
      <c r="X132" s="204"/>
      <c r="Y132" s="204"/>
      <c r="Z132" s="204"/>
      <c r="AA132" s="204"/>
      <c r="AB132" s="204"/>
    </row>
    <row r="133" spans="2:28" ht="15" customHeight="1">
      <c r="B133" s="98" t="s">
        <v>187</v>
      </c>
      <c r="C133" s="124">
        <v>125</v>
      </c>
      <c r="D133" s="124">
        <v>70</v>
      </c>
      <c r="E133" s="130">
        <v>11.25</v>
      </c>
      <c r="F133" s="198"/>
      <c r="G133" s="120">
        <v>0.11</v>
      </c>
      <c r="H133" s="105">
        <f t="shared" si="15"/>
        <v>0.1</v>
      </c>
      <c r="I133" s="106">
        <f t="shared" si="16"/>
        <v>0.12</v>
      </c>
      <c r="J133" s="106">
        <f t="shared" si="17"/>
        <v>0.09</v>
      </c>
      <c r="K133" s="106">
        <f t="shared" si="18"/>
        <v>0.13</v>
      </c>
      <c r="L133" s="106">
        <f t="shared" si="19"/>
        <v>0.08</v>
      </c>
      <c r="M133" s="107">
        <f t="shared" si="20"/>
        <v>0.14000000000000001</v>
      </c>
      <c r="N133" s="135">
        <f t="shared" si="21"/>
        <v>0</v>
      </c>
      <c r="O133" s="136">
        <f t="shared" si="22"/>
        <v>0</v>
      </c>
      <c r="P133" s="137">
        <f t="shared" si="23"/>
        <v>0</v>
      </c>
      <c r="R133" s="205"/>
      <c r="S133" s="205"/>
      <c r="T133" s="205"/>
      <c r="U133" s="205"/>
      <c r="V133" s="204"/>
      <c r="W133" s="204"/>
      <c r="X133" s="204"/>
      <c r="Y133" s="204"/>
      <c r="Z133" s="204"/>
      <c r="AA133" s="204"/>
      <c r="AB133" s="204"/>
    </row>
    <row r="134" spans="2:28" ht="15" customHeight="1" thickBot="1">
      <c r="B134" s="99" t="s">
        <v>187</v>
      </c>
      <c r="C134" s="121">
        <v>126</v>
      </c>
      <c r="D134" s="121">
        <v>70</v>
      </c>
      <c r="E134" s="129">
        <v>11.25</v>
      </c>
      <c r="F134" s="198"/>
      <c r="G134" s="123">
        <v>0.11600000000000001</v>
      </c>
      <c r="H134" s="108">
        <f t="shared" si="15"/>
        <v>0.10600000000000001</v>
      </c>
      <c r="I134" s="109">
        <f t="shared" si="16"/>
        <v>0.126</v>
      </c>
      <c r="J134" s="109">
        <f t="shared" si="17"/>
        <v>9.6000000000000002E-2</v>
      </c>
      <c r="K134" s="109">
        <f t="shared" si="18"/>
        <v>0.13600000000000001</v>
      </c>
      <c r="L134" s="109">
        <f t="shared" si="19"/>
        <v>8.6000000000000007E-2</v>
      </c>
      <c r="M134" s="110">
        <f t="shared" si="20"/>
        <v>0.14600000000000002</v>
      </c>
      <c r="N134" s="135">
        <f t="shared" si="21"/>
        <v>0</v>
      </c>
      <c r="O134" s="136">
        <f t="shared" si="22"/>
        <v>0</v>
      </c>
      <c r="P134" s="137">
        <f t="shared" si="23"/>
        <v>0</v>
      </c>
      <c r="R134" s="205"/>
      <c r="S134" s="205"/>
      <c r="T134" s="205"/>
      <c r="U134" s="205"/>
      <c r="V134" s="204"/>
      <c r="W134" s="204"/>
      <c r="X134" s="204"/>
      <c r="Y134" s="204"/>
      <c r="Z134" s="204"/>
      <c r="AA134" s="204"/>
      <c r="AB134" s="204"/>
    </row>
    <row r="135" spans="2:28" ht="15" customHeight="1">
      <c r="B135" s="98" t="s">
        <v>187</v>
      </c>
      <c r="C135" s="124">
        <v>127</v>
      </c>
      <c r="D135" s="124">
        <v>100</v>
      </c>
      <c r="E135" s="130">
        <v>11.25</v>
      </c>
      <c r="F135" s="198"/>
      <c r="G135" s="120">
        <v>8.2000000000000003E-2</v>
      </c>
      <c r="H135" s="105">
        <f t="shared" si="15"/>
        <v>7.2000000000000008E-2</v>
      </c>
      <c r="I135" s="106">
        <f t="shared" si="16"/>
        <v>9.1999999999999998E-2</v>
      </c>
      <c r="J135" s="106">
        <f t="shared" si="17"/>
        <v>6.2E-2</v>
      </c>
      <c r="K135" s="106">
        <f t="shared" si="18"/>
        <v>0.10200000000000001</v>
      </c>
      <c r="L135" s="106">
        <f t="shared" si="19"/>
        <v>5.2000000000000005E-2</v>
      </c>
      <c r="M135" s="107">
        <f t="shared" si="20"/>
        <v>0.112</v>
      </c>
      <c r="N135" s="135">
        <f t="shared" si="21"/>
        <v>0</v>
      </c>
      <c r="O135" s="136">
        <f t="shared" si="22"/>
        <v>0</v>
      </c>
      <c r="P135" s="137">
        <f t="shared" si="23"/>
        <v>0</v>
      </c>
      <c r="R135" s="205"/>
      <c r="S135" s="205"/>
      <c r="T135" s="205"/>
      <c r="U135" s="205"/>
      <c r="V135" s="204"/>
      <c r="W135" s="204"/>
      <c r="X135" s="204"/>
      <c r="Y135" s="204"/>
      <c r="Z135" s="204"/>
      <c r="AA135" s="204"/>
      <c r="AB135" s="204"/>
    </row>
    <row r="136" spans="2:28" ht="15" customHeight="1" thickBot="1">
      <c r="B136" s="99" t="s">
        <v>187</v>
      </c>
      <c r="C136" s="121">
        <v>128</v>
      </c>
      <c r="D136" s="121">
        <v>100</v>
      </c>
      <c r="E136" s="129">
        <v>11.25</v>
      </c>
      <c r="F136" s="198"/>
      <c r="G136" s="123">
        <v>8.2000000000000003E-2</v>
      </c>
      <c r="H136" s="108">
        <f t="shared" si="15"/>
        <v>7.2000000000000008E-2</v>
      </c>
      <c r="I136" s="109">
        <f t="shared" si="16"/>
        <v>9.1999999999999998E-2</v>
      </c>
      <c r="J136" s="109">
        <f t="shared" si="17"/>
        <v>6.2E-2</v>
      </c>
      <c r="K136" s="109">
        <f t="shared" si="18"/>
        <v>0.10200000000000001</v>
      </c>
      <c r="L136" s="109">
        <f t="shared" si="19"/>
        <v>5.2000000000000005E-2</v>
      </c>
      <c r="M136" s="110">
        <f t="shared" si="20"/>
        <v>0.112</v>
      </c>
      <c r="N136" s="135">
        <f t="shared" si="21"/>
        <v>0</v>
      </c>
      <c r="O136" s="136">
        <f t="shared" si="22"/>
        <v>0</v>
      </c>
      <c r="P136" s="137">
        <f t="shared" si="23"/>
        <v>0</v>
      </c>
      <c r="R136" s="205"/>
      <c r="S136" s="205"/>
      <c r="T136" s="205"/>
      <c r="U136" s="205"/>
      <c r="V136" s="204"/>
      <c r="W136" s="204"/>
      <c r="X136" s="204"/>
      <c r="Y136" s="204"/>
      <c r="Z136" s="204"/>
      <c r="AA136" s="204"/>
      <c r="AB136" s="204"/>
    </row>
    <row r="137" spans="2:28" ht="15" customHeight="1">
      <c r="B137" s="98" t="s">
        <v>187</v>
      </c>
      <c r="C137" s="124">
        <v>129</v>
      </c>
      <c r="D137" s="124">
        <v>100</v>
      </c>
      <c r="E137" s="130">
        <v>11.25</v>
      </c>
      <c r="F137" s="198"/>
      <c r="G137" s="120">
        <v>8.3000000000000004E-2</v>
      </c>
      <c r="H137" s="105">
        <f t="shared" si="15"/>
        <v>7.3000000000000009E-2</v>
      </c>
      <c r="I137" s="106">
        <f t="shared" si="16"/>
        <v>9.2999999999999999E-2</v>
      </c>
      <c r="J137" s="106">
        <f t="shared" si="17"/>
        <v>6.3E-2</v>
      </c>
      <c r="K137" s="106">
        <f t="shared" si="18"/>
        <v>0.10300000000000001</v>
      </c>
      <c r="L137" s="106">
        <f t="shared" si="19"/>
        <v>5.3000000000000005E-2</v>
      </c>
      <c r="M137" s="107">
        <f t="shared" si="20"/>
        <v>0.113</v>
      </c>
      <c r="N137" s="135">
        <f t="shared" ref="N137:N146" si="24">IF(F137="",0, IF( OR(F137&lt;H137,F137&gt;I137),1,0))</f>
        <v>0</v>
      </c>
      <c r="O137" s="136">
        <f t="shared" ref="O137:O146" si="25">IF(F137="",0, IF( OR(F137&lt;J137,F137&gt;K137),1,0))</f>
        <v>0</v>
      </c>
      <c r="P137" s="137">
        <f t="shared" ref="P137:P146" si="26">IF(F137="",0, IF( OR(F137&lt;L137,F137&gt;M137),1,0))</f>
        <v>0</v>
      </c>
      <c r="R137" s="205"/>
      <c r="S137" s="205"/>
      <c r="T137" s="205"/>
      <c r="U137" s="205"/>
      <c r="V137" s="204"/>
      <c r="W137" s="204"/>
      <c r="X137" s="204"/>
      <c r="Y137" s="204"/>
      <c r="Z137" s="204"/>
      <c r="AA137" s="204"/>
      <c r="AB137" s="204"/>
    </row>
    <row r="138" spans="2:28" ht="15" customHeight="1" thickBot="1">
      <c r="B138" s="99" t="s">
        <v>187</v>
      </c>
      <c r="C138" s="121">
        <v>130</v>
      </c>
      <c r="D138" s="121">
        <v>100</v>
      </c>
      <c r="E138" s="129">
        <v>11.25</v>
      </c>
      <c r="F138" s="198"/>
      <c r="G138" s="123">
        <v>8.4000000000000005E-2</v>
      </c>
      <c r="H138" s="108">
        <f t="shared" ref="H138:H146" si="27">IF((D138&gt;30),G138-0.01,G138-0.02)</f>
        <v>7.400000000000001E-2</v>
      </c>
      <c r="I138" s="109">
        <f t="shared" ref="I138:I146" si="28">IF((D138&gt;30),G138+0.01,G138+0.02)</f>
        <v>9.4E-2</v>
      </c>
      <c r="J138" s="109">
        <f t="shared" ref="J138:J146" si="29">IF((D138&gt;30),G138-0.02,G138-0.04)</f>
        <v>6.4000000000000001E-2</v>
      </c>
      <c r="K138" s="109">
        <f t="shared" ref="K138:K146" si="30">IF((D138&gt;30),G138+0.02,G138+0.04)</f>
        <v>0.10400000000000001</v>
      </c>
      <c r="L138" s="109">
        <f t="shared" ref="L138:L146" si="31">IF((D138&gt;30),G138-0.03,G138-0.06)</f>
        <v>5.4000000000000006E-2</v>
      </c>
      <c r="M138" s="110">
        <f t="shared" ref="M138:M146" si="32">IF((D138&gt;30),G138+0.03,G138+0.06)</f>
        <v>0.114</v>
      </c>
      <c r="N138" s="135">
        <f t="shared" si="24"/>
        <v>0</v>
      </c>
      <c r="O138" s="136">
        <f t="shared" si="25"/>
        <v>0</v>
      </c>
      <c r="P138" s="137">
        <f t="shared" si="26"/>
        <v>0</v>
      </c>
      <c r="R138" s="205"/>
      <c r="S138" s="205"/>
      <c r="T138" s="205"/>
      <c r="U138" s="205"/>
      <c r="V138" s="204"/>
      <c r="W138" s="204"/>
      <c r="X138" s="204"/>
      <c r="Y138" s="204"/>
      <c r="Z138" s="204"/>
      <c r="AA138" s="204"/>
      <c r="AB138" s="204"/>
    </row>
    <row r="139" spans="2:28" ht="15" customHeight="1">
      <c r="B139" s="98" t="s">
        <v>187</v>
      </c>
      <c r="C139" s="124">
        <v>131</v>
      </c>
      <c r="D139" s="124">
        <v>100</v>
      </c>
      <c r="E139" s="130">
        <v>11.25</v>
      </c>
      <c r="F139" s="198"/>
      <c r="G139" s="120">
        <v>8.2000000000000003E-2</v>
      </c>
      <c r="H139" s="105">
        <f t="shared" si="27"/>
        <v>7.2000000000000008E-2</v>
      </c>
      <c r="I139" s="106">
        <f t="shared" si="28"/>
        <v>9.1999999999999998E-2</v>
      </c>
      <c r="J139" s="106">
        <f t="shared" si="29"/>
        <v>6.2E-2</v>
      </c>
      <c r="K139" s="106">
        <f t="shared" si="30"/>
        <v>0.10200000000000001</v>
      </c>
      <c r="L139" s="106">
        <f t="shared" si="31"/>
        <v>5.2000000000000005E-2</v>
      </c>
      <c r="M139" s="107">
        <f t="shared" si="32"/>
        <v>0.112</v>
      </c>
      <c r="N139" s="135">
        <f t="shared" si="24"/>
        <v>0</v>
      </c>
      <c r="O139" s="136">
        <f t="shared" si="25"/>
        <v>0</v>
      </c>
      <c r="P139" s="137">
        <f t="shared" si="26"/>
        <v>0</v>
      </c>
      <c r="R139" s="205"/>
      <c r="S139" s="205"/>
      <c r="T139" s="205"/>
      <c r="U139" s="205"/>
      <c r="V139" s="204"/>
      <c r="W139" s="204"/>
      <c r="X139" s="204"/>
      <c r="Y139" s="204"/>
      <c r="Z139" s="204"/>
      <c r="AA139" s="204"/>
      <c r="AB139" s="204"/>
    </row>
    <row r="140" spans="2:28" ht="15" customHeight="1" thickBot="1">
      <c r="B140" s="99" t="s">
        <v>187</v>
      </c>
      <c r="C140" s="121">
        <v>132</v>
      </c>
      <c r="D140" s="121">
        <v>120</v>
      </c>
      <c r="E140" s="129">
        <v>11.25</v>
      </c>
      <c r="F140" s="198"/>
      <c r="G140" s="123">
        <v>7.1999999999999995E-2</v>
      </c>
      <c r="H140" s="108">
        <f t="shared" si="27"/>
        <v>6.1999999999999993E-2</v>
      </c>
      <c r="I140" s="109">
        <f t="shared" si="28"/>
        <v>8.199999999999999E-2</v>
      </c>
      <c r="J140" s="109">
        <f t="shared" si="29"/>
        <v>5.1999999999999991E-2</v>
      </c>
      <c r="K140" s="109">
        <f t="shared" si="30"/>
        <v>9.1999999999999998E-2</v>
      </c>
      <c r="L140" s="109">
        <f t="shared" si="31"/>
        <v>4.1999999999999996E-2</v>
      </c>
      <c r="M140" s="110">
        <f t="shared" si="32"/>
        <v>0.10199999999999999</v>
      </c>
      <c r="N140" s="135">
        <f t="shared" si="24"/>
        <v>0</v>
      </c>
      <c r="O140" s="136">
        <f t="shared" si="25"/>
        <v>0</v>
      </c>
      <c r="P140" s="137">
        <f t="shared" si="26"/>
        <v>0</v>
      </c>
      <c r="R140" s="205"/>
      <c r="S140" s="205"/>
      <c r="T140" s="205"/>
      <c r="U140" s="205"/>
      <c r="V140" s="204"/>
      <c r="W140" s="204"/>
      <c r="X140" s="204"/>
      <c r="Y140" s="204"/>
      <c r="Z140" s="204"/>
      <c r="AA140" s="204"/>
      <c r="AB140" s="204"/>
    </row>
    <row r="141" spans="2:28" ht="15" customHeight="1">
      <c r="B141" s="98" t="s">
        <v>187</v>
      </c>
      <c r="C141" s="124">
        <v>133</v>
      </c>
      <c r="D141" s="124">
        <v>120</v>
      </c>
      <c r="E141" s="130">
        <v>11.25</v>
      </c>
      <c r="F141" s="198"/>
      <c r="G141" s="120">
        <v>7.3999999999999996E-2</v>
      </c>
      <c r="H141" s="105">
        <f t="shared" si="27"/>
        <v>6.4000000000000001E-2</v>
      </c>
      <c r="I141" s="106">
        <f t="shared" si="28"/>
        <v>8.3999999999999991E-2</v>
      </c>
      <c r="J141" s="106">
        <f t="shared" si="29"/>
        <v>5.3999999999999992E-2</v>
      </c>
      <c r="K141" s="106">
        <f t="shared" si="30"/>
        <v>9.4E-2</v>
      </c>
      <c r="L141" s="106">
        <f t="shared" si="31"/>
        <v>4.3999999999999997E-2</v>
      </c>
      <c r="M141" s="107">
        <f t="shared" si="32"/>
        <v>0.104</v>
      </c>
      <c r="N141" s="135">
        <f t="shared" si="24"/>
        <v>0</v>
      </c>
      <c r="O141" s="136">
        <f t="shared" si="25"/>
        <v>0</v>
      </c>
      <c r="P141" s="137">
        <f t="shared" si="26"/>
        <v>0</v>
      </c>
      <c r="R141" s="205"/>
      <c r="S141" s="205"/>
      <c r="T141" s="205"/>
      <c r="U141" s="205"/>
      <c r="V141" s="204"/>
      <c r="W141" s="204"/>
      <c r="X141" s="204"/>
      <c r="Y141" s="204"/>
      <c r="Z141" s="204"/>
      <c r="AA141" s="204"/>
      <c r="AB141" s="204"/>
    </row>
    <row r="142" spans="2:28" ht="15" customHeight="1" thickBot="1">
      <c r="B142" s="99" t="s">
        <v>187</v>
      </c>
      <c r="C142" s="121">
        <v>134</v>
      </c>
      <c r="D142" s="121">
        <v>120</v>
      </c>
      <c r="E142" s="129">
        <v>11.25</v>
      </c>
      <c r="F142" s="198"/>
      <c r="G142" s="123">
        <v>7.5999999999999998E-2</v>
      </c>
      <c r="H142" s="108">
        <f t="shared" si="27"/>
        <v>6.6000000000000003E-2</v>
      </c>
      <c r="I142" s="109">
        <f t="shared" si="28"/>
        <v>8.5999999999999993E-2</v>
      </c>
      <c r="J142" s="109">
        <f t="shared" si="29"/>
        <v>5.5999999999999994E-2</v>
      </c>
      <c r="K142" s="109">
        <f t="shared" si="30"/>
        <v>9.6000000000000002E-2</v>
      </c>
      <c r="L142" s="109">
        <f t="shared" si="31"/>
        <v>4.5999999999999999E-2</v>
      </c>
      <c r="M142" s="110">
        <f t="shared" si="32"/>
        <v>0.106</v>
      </c>
      <c r="N142" s="135">
        <f t="shared" si="24"/>
        <v>0</v>
      </c>
      <c r="O142" s="136">
        <f t="shared" si="25"/>
        <v>0</v>
      </c>
      <c r="P142" s="137">
        <f t="shared" si="26"/>
        <v>0</v>
      </c>
      <c r="R142" s="205"/>
      <c r="S142" s="205"/>
      <c r="T142" s="205"/>
      <c r="U142" s="205"/>
      <c r="V142" s="204"/>
      <c r="W142" s="204"/>
      <c r="X142" s="204"/>
      <c r="Y142" s="204"/>
      <c r="Z142" s="204"/>
      <c r="AA142" s="204"/>
      <c r="AB142" s="204"/>
    </row>
    <row r="143" spans="2:28" ht="15" customHeight="1">
      <c r="B143" s="98" t="s">
        <v>187</v>
      </c>
      <c r="C143" s="124">
        <v>135</v>
      </c>
      <c r="D143" s="124">
        <v>120</v>
      </c>
      <c r="E143" s="130">
        <v>11.25</v>
      </c>
      <c r="F143" s="198"/>
      <c r="G143" s="120">
        <v>7.6999999999999999E-2</v>
      </c>
      <c r="H143" s="105">
        <f t="shared" si="27"/>
        <v>6.7000000000000004E-2</v>
      </c>
      <c r="I143" s="106">
        <f t="shared" si="28"/>
        <v>8.6999999999999994E-2</v>
      </c>
      <c r="J143" s="106">
        <f t="shared" si="29"/>
        <v>5.6999999999999995E-2</v>
      </c>
      <c r="K143" s="106">
        <f t="shared" si="30"/>
        <v>9.7000000000000003E-2</v>
      </c>
      <c r="L143" s="106">
        <f t="shared" si="31"/>
        <v>4.7E-2</v>
      </c>
      <c r="M143" s="107">
        <f t="shared" si="32"/>
        <v>0.107</v>
      </c>
      <c r="N143" s="135">
        <f t="shared" si="24"/>
        <v>0</v>
      </c>
      <c r="O143" s="136">
        <f t="shared" si="25"/>
        <v>0</v>
      </c>
      <c r="P143" s="137">
        <f t="shared" si="26"/>
        <v>0</v>
      </c>
      <c r="R143" s="205"/>
      <c r="S143" s="205"/>
      <c r="T143" s="205"/>
      <c r="U143" s="205"/>
      <c r="V143" s="204"/>
      <c r="W143" s="204"/>
      <c r="X143" s="204"/>
      <c r="Y143" s="204"/>
      <c r="Z143" s="204"/>
      <c r="AA143" s="204"/>
      <c r="AB143" s="204"/>
    </row>
    <row r="144" spans="2:28" ht="15" customHeight="1" thickBot="1">
      <c r="B144" s="99" t="s">
        <v>187</v>
      </c>
      <c r="C144" s="121">
        <v>136</v>
      </c>
      <c r="D144" s="121">
        <v>120</v>
      </c>
      <c r="E144" s="129">
        <v>11.25</v>
      </c>
      <c r="F144" s="198"/>
      <c r="G144" s="123">
        <v>7.6999999999999999E-2</v>
      </c>
      <c r="H144" s="108">
        <f t="shared" si="27"/>
        <v>6.7000000000000004E-2</v>
      </c>
      <c r="I144" s="109">
        <f t="shared" si="28"/>
        <v>8.6999999999999994E-2</v>
      </c>
      <c r="J144" s="109">
        <f t="shared" si="29"/>
        <v>5.6999999999999995E-2</v>
      </c>
      <c r="K144" s="109">
        <f t="shared" si="30"/>
        <v>9.7000000000000003E-2</v>
      </c>
      <c r="L144" s="109">
        <f t="shared" si="31"/>
        <v>4.7E-2</v>
      </c>
      <c r="M144" s="110">
        <f t="shared" si="32"/>
        <v>0.107</v>
      </c>
      <c r="N144" s="135">
        <f t="shared" si="24"/>
        <v>0</v>
      </c>
      <c r="O144" s="136">
        <f t="shared" si="25"/>
        <v>0</v>
      </c>
      <c r="P144" s="137">
        <f t="shared" si="26"/>
        <v>0</v>
      </c>
      <c r="R144" s="205"/>
      <c r="S144" s="205"/>
      <c r="T144" s="205"/>
      <c r="U144" s="205"/>
      <c r="V144" s="204"/>
      <c r="W144" s="204"/>
      <c r="X144" s="204"/>
      <c r="Y144" s="204"/>
      <c r="Z144" s="204"/>
      <c r="AA144" s="204"/>
      <c r="AB144" s="204"/>
    </row>
    <row r="145" spans="1:35" ht="15" customHeight="1">
      <c r="B145" s="98" t="s">
        <v>187</v>
      </c>
      <c r="C145" s="124">
        <v>137</v>
      </c>
      <c r="D145" s="124">
        <v>70</v>
      </c>
      <c r="E145" s="130">
        <v>11.25</v>
      </c>
      <c r="F145" s="198"/>
      <c r="G145" s="120">
        <v>9.2999999999999999E-2</v>
      </c>
      <c r="H145" s="105">
        <f t="shared" si="27"/>
        <v>8.3000000000000004E-2</v>
      </c>
      <c r="I145" s="106">
        <f t="shared" si="28"/>
        <v>0.10299999999999999</v>
      </c>
      <c r="J145" s="106">
        <f t="shared" si="29"/>
        <v>7.2999999999999995E-2</v>
      </c>
      <c r="K145" s="106">
        <f t="shared" si="30"/>
        <v>0.113</v>
      </c>
      <c r="L145" s="106">
        <f t="shared" si="31"/>
        <v>6.3E-2</v>
      </c>
      <c r="M145" s="107">
        <f t="shared" si="32"/>
        <v>0.123</v>
      </c>
      <c r="N145" s="135">
        <f t="shared" si="24"/>
        <v>0</v>
      </c>
      <c r="O145" s="136">
        <f t="shared" si="25"/>
        <v>0</v>
      </c>
      <c r="P145" s="137">
        <f t="shared" si="26"/>
        <v>0</v>
      </c>
      <c r="R145" s="205"/>
      <c r="S145" s="205"/>
      <c r="T145" s="205"/>
      <c r="U145" s="205"/>
      <c r="V145" s="204"/>
      <c r="W145" s="204"/>
      <c r="X145" s="204"/>
      <c r="Y145" s="204"/>
      <c r="Z145" s="204"/>
      <c r="AA145" s="204"/>
      <c r="AB145" s="204"/>
    </row>
    <row r="146" spans="1:35" ht="15" customHeight="1" thickBot="1">
      <c r="B146" s="99" t="s">
        <v>187</v>
      </c>
      <c r="C146" s="121">
        <v>138</v>
      </c>
      <c r="D146" s="121">
        <v>70</v>
      </c>
      <c r="E146" s="129">
        <v>11.25</v>
      </c>
      <c r="F146" s="201"/>
      <c r="G146" s="131">
        <v>9.1999999999999998E-2</v>
      </c>
      <c r="H146" s="111">
        <f t="shared" si="27"/>
        <v>8.2000000000000003E-2</v>
      </c>
      <c r="I146" s="112">
        <f t="shared" si="28"/>
        <v>0.10199999999999999</v>
      </c>
      <c r="J146" s="112">
        <f t="shared" si="29"/>
        <v>7.1999999999999995E-2</v>
      </c>
      <c r="K146" s="112">
        <f t="shared" si="30"/>
        <v>0.112</v>
      </c>
      <c r="L146" s="112">
        <f t="shared" si="31"/>
        <v>6.2E-2</v>
      </c>
      <c r="M146" s="113">
        <f t="shared" si="32"/>
        <v>0.122</v>
      </c>
      <c r="N146" s="138">
        <f t="shared" si="24"/>
        <v>0</v>
      </c>
      <c r="O146" s="139">
        <f t="shared" si="25"/>
        <v>0</v>
      </c>
      <c r="P146" s="140">
        <f t="shared" si="26"/>
        <v>0</v>
      </c>
      <c r="R146" s="205"/>
      <c r="S146" s="205"/>
      <c r="T146" s="205"/>
      <c r="U146" s="205"/>
      <c r="V146" s="204"/>
      <c r="W146" s="204"/>
      <c r="X146" s="204"/>
      <c r="Y146" s="204"/>
      <c r="Z146" s="204"/>
      <c r="AA146" s="204"/>
      <c r="AB146" s="204"/>
    </row>
    <row r="147" spans="1:35">
      <c r="B147" s="202"/>
      <c r="C147" s="202"/>
      <c r="D147" s="203"/>
      <c r="E147" s="203"/>
      <c r="F147" s="202"/>
      <c r="G147" s="202"/>
      <c r="H147" s="203"/>
      <c r="I147" s="203"/>
      <c r="J147" s="203"/>
      <c r="K147" s="203"/>
      <c r="L147" s="203"/>
      <c r="M147" s="203"/>
      <c r="N147" s="203"/>
      <c r="O147" s="203"/>
      <c r="P147" s="203"/>
      <c r="R147" s="205"/>
      <c r="S147" s="205"/>
      <c r="T147" s="205"/>
      <c r="U147" s="205"/>
      <c r="V147" s="204"/>
      <c r="W147" s="204"/>
      <c r="X147" s="204"/>
      <c r="Y147" s="204"/>
      <c r="Z147" s="204"/>
      <c r="AA147" s="204"/>
      <c r="AB147" s="204"/>
    </row>
    <row r="148" spans="1:35">
      <c r="B148" s="202"/>
      <c r="C148" s="202"/>
      <c r="D148" s="203"/>
      <c r="E148" s="203"/>
      <c r="F148" s="202"/>
      <c r="G148" s="202"/>
      <c r="H148" s="203"/>
      <c r="I148" s="203"/>
      <c r="J148" s="203"/>
      <c r="K148" s="203"/>
      <c r="L148" s="203"/>
      <c r="M148" s="203"/>
      <c r="N148" s="203"/>
      <c r="O148" s="203"/>
      <c r="P148" s="203"/>
      <c r="R148" s="205"/>
      <c r="S148" s="205"/>
      <c r="T148" s="205"/>
      <c r="U148" s="205"/>
      <c r="V148" s="204"/>
      <c r="W148" s="204"/>
      <c r="X148" s="204"/>
      <c r="Y148" s="204"/>
      <c r="Z148" s="204"/>
      <c r="AA148" s="204"/>
      <c r="AB148" s="204"/>
    </row>
    <row r="149" spans="1:35">
      <c r="B149" s="202"/>
      <c r="C149" s="202"/>
      <c r="D149" s="203"/>
      <c r="E149" s="203"/>
      <c r="F149" s="202"/>
      <c r="G149" s="202"/>
      <c r="H149" s="203"/>
      <c r="I149" s="203"/>
      <c r="J149" s="203"/>
      <c r="K149" s="203"/>
      <c r="L149" s="203"/>
      <c r="M149" s="203"/>
      <c r="N149" s="203"/>
      <c r="O149" s="203"/>
      <c r="P149" s="203"/>
      <c r="R149" s="205"/>
      <c r="S149" s="205"/>
      <c r="T149" s="205"/>
      <c r="U149" s="205"/>
      <c r="V149" s="204"/>
      <c r="W149" s="204"/>
      <c r="X149" s="204"/>
      <c r="Y149" s="204"/>
      <c r="Z149" s="204"/>
      <c r="AA149" s="204"/>
      <c r="AB149" s="204"/>
    </row>
    <row r="150" spans="1:35">
      <c r="B150" s="202"/>
      <c r="C150" s="202"/>
      <c r="D150" s="203"/>
      <c r="E150" s="203"/>
      <c r="F150" s="202"/>
      <c r="G150" s="202"/>
      <c r="H150" s="203"/>
      <c r="I150" s="203"/>
      <c r="J150" s="203"/>
      <c r="K150" s="203"/>
      <c r="L150" s="203"/>
      <c r="M150" s="203"/>
      <c r="N150" s="203"/>
      <c r="O150" s="203"/>
      <c r="P150" s="203"/>
      <c r="R150" s="205"/>
      <c r="S150" s="205"/>
      <c r="T150" s="205"/>
      <c r="U150" s="205"/>
      <c r="V150" s="204"/>
      <c r="W150" s="204"/>
      <c r="X150" s="204"/>
      <c r="Y150" s="204"/>
      <c r="Z150" s="204"/>
      <c r="AA150" s="204"/>
      <c r="AB150" s="204"/>
    </row>
    <row r="151" spans="1:35">
      <c r="B151" s="202"/>
      <c r="C151" s="202"/>
      <c r="D151" s="203"/>
      <c r="E151" s="203"/>
      <c r="F151" s="202"/>
      <c r="G151" s="202"/>
      <c r="H151" s="203"/>
      <c r="I151" s="203"/>
      <c r="J151" s="203"/>
      <c r="K151" s="203"/>
      <c r="L151" s="203"/>
      <c r="M151" s="203"/>
      <c r="N151" s="203"/>
      <c r="O151" s="203"/>
      <c r="P151" s="203"/>
      <c r="R151" s="205"/>
      <c r="S151" s="205"/>
      <c r="T151" s="205"/>
      <c r="U151" s="205"/>
      <c r="V151" s="204"/>
      <c r="W151" s="204"/>
      <c r="X151" s="204"/>
      <c r="Y151" s="204"/>
      <c r="Z151" s="204"/>
      <c r="AA151" s="204"/>
      <c r="AB151" s="204"/>
    </row>
    <row r="152" spans="1:35">
      <c r="B152" s="202"/>
      <c r="C152" s="202"/>
      <c r="D152" s="203"/>
      <c r="E152" s="203"/>
      <c r="F152" s="202"/>
      <c r="G152" s="202"/>
      <c r="H152" s="203"/>
      <c r="I152" s="203"/>
      <c r="J152" s="203"/>
      <c r="K152" s="203"/>
      <c r="L152" s="203"/>
      <c r="M152" s="203"/>
      <c r="N152" s="203"/>
      <c r="O152" s="203"/>
      <c r="P152" s="203"/>
      <c r="R152" s="205"/>
      <c r="S152" s="205"/>
      <c r="T152" s="205"/>
      <c r="U152" s="205"/>
      <c r="V152" s="204"/>
      <c r="W152" s="204"/>
      <c r="X152" s="204"/>
      <c r="Y152" s="204"/>
      <c r="Z152" s="204"/>
      <c r="AA152" s="204"/>
      <c r="AB152" s="204"/>
    </row>
    <row r="153" spans="1:35">
      <c r="B153" s="202"/>
      <c r="C153" s="202"/>
      <c r="D153" s="203"/>
      <c r="E153" s="203"/>
      <c r="F153" s="202"/>
      <c r="G153" s="202"/>
      <c r="H153" s="203"/>
      <c r="I153" s="203"/>
      <c r="J153" s="203"/>
      <c r="K153" s="203"/>
      <c r="L153" s="203"/>
      <c r="M153" s="203"/>
      <c r="N153" s="203"/>
      <c r="O153" s="203"/>
      <c r="P153" s="203"/>
      <c r="R153" s="205"/>
      <c r="S153" s="205"/>
      <c r="T153" s="205"/>
      <c r="U153" s="205"/>
      <c r="V153" s="204"/>
      <c r="W153" s="204"/>
      <c r="X153" s="204"/>
      <c r="Y153" s="204"/>
      <c r="Z153" s="204"/>
      <c r="AA153" s="204"/>
      <c r="AB153" s="204"/>
    </row>
    <row r="154" spans="1:35">
      <c r="B154" s="202"/>
      <c r="C154" s="202"/>
      <c r="D154" s="203"/>
      <c r="E154" s="203"/>
      <c r="F154" s="202"/>
      <c r="G154" s="202"/>
      <c r="H154" s="203"/>
      <c r="I154" s="203"/>
      <c r="J154" s="203"/>
      <c r="K154" s="203"/>
      <c r="L154" s="203"/>
      <c r="M154" s="203"/>
      <c r="N154" s="203"/>
      <c r="O154" s="203"/>
      <c r="P154" s="203"/>
      <c r="R154" s="205"/>
      <c r="S154" s="205"/>
      <c r="T154" s="205"/>
      <c r="U154" s="205"/>
      <c r="V154" s="204"/>
      <c r="W154" s="204"/>
      <c r="X154" s="204"/>
      <c r="Y154" s="204"/>
      <c r="Z154" s="204"/>
      <c r="AA154" s="204"/>
      <c r="AB154" s="204"/>
    </row>
    <row r="155" spans="1:35">
      <c r="B155" s="202"/>
      <c r="C155" s="202"/>
      <c r="D155" s="203"/>
      <c r="E155" s="203"/>
      <c r="F155" s="202"/>
      <c r="G155" s="202"/>
      <c r="H155" s="203"/>
      <c r="I155" s="203"/>
      <c r="J155" s="203"/>
      <c r="K155" s="203"/>
      <c r="L155" s="203"/>
      <c r="M155" s="203"/>
      <c r="N155" s="203"/>
      <c r="O155" s="203"/>
      <c r="P155" s="203"/>
      <c r="R155" s="205"/>
      <c r="S155" s="205"/>
      <c r="T155" s="205"/>
      <c r="U155" s="205"/>
      <c r="V155" s="204"/>
      <c r="W155" s="204"/>
      <c r="X155" s="204"/>
      <c r="Y155" s="204"/>
      <c r="Z155" s="204"/>
      <c r="AA155" s="204"/>
      <c r="AB155" s="204"/>
    </row>
    <row r="156" spans="1:35">
      <c r="B156" s="202"/>
      <c r="C156" s="202"/>
      <c r="D156" s="203"/>
      <c r="E156" s="203"/>
      <c r="F156" s="202"/>
      <c r="G156" s="202"/>
      <c r="H156" s="203"/>
      <c r="I156" s="203"/>
      <c r="J156" s="203"/>
      <c r="K156" s="203"/>
      <c r="L156" s="203"/>
      <c r="M156" s="203"/>
      <c r="N156" s="203"/>
      <c r="O156" s="203"/>
      <c r="P156" s="203"/>
      <c r="R156" s="205"/>
      <c r="S156" s="205"/>
      <c r="T156" s="205"/>
      <c r="U156" s="205"/>
      <c r="V156" s="204"/>
      <c r="W156" s="204"/>
      <c r="X156" s="204"/>
      <c r="Y156" s="204"/>
      <c r="Z156" s="204"/>
      <c r="AA156" s="204"/>
      <c r="AB156" s="204"/>
    </row>
    <row r="157" spans="1:35">
      <c r="B157" s="202"/>
      <c r="C157" s="202"/>
      <c r="D157" s="203"/>
      <c r="E157" s="203"/>
      <c r="F157" s="202"/>
      <c r="G157" s="202"/>
      <c r="H157" s="203"/>
      <c r="I157" s="203"/>
      <c r="J157" s="203"/>
      <c r="K157" s="203"/>
      <c r="L157" s="203"/>
      <c r="M157" s="203"/>
      <c r="N157" s="203"/>
      <c r="O157" s="203"/>
      <c r="P157" s="203"/>
      <c r="R157" s="205"/>
      <c r="S157" s="205"/>
      <c r="T157" s="205"/>
      <c r="U157" s="205"/>
      <c r="V157" s="204"/>
      <c r="W157" s="204"/>
      <c r="X157" s="204"/>
      <c r="Y157" s="204"/>
      <c r="Z157" s="204"/>
      <c r="AA157" s="204"/>
      <c r="AB157" s="204"/>
    </row>
    <row r="158" spans="1:35">
      <c r="B158" s="202"/>
      <c r="C158" s="202"/>
      <c r="D158" s="203"/>
      <c r="E158" s="203"/>
      <c r="F158" s="202"/>
      <c r="G158" s="202"/>
      <c r="H158" s="203"/>
      <c r="I158" s="203"/>
      <c r="J158" s="203"/>
      <c r="K158" s="203"/>
      <c r="L158" s="203"/>
      <c r="M158" s="203"/>
      <c r="N158" s="203"/>
      <c r="O158" s="203"/>
      <c r="P158" s="203"/>
      <c r="R158" s="205"/>
      <c r="S158" s="205"/>
      <c r="T158" s="205"/>
      <c r="U158" s="205"/>
      <c r="V158" s="204"/>
      <c r="W158" s="204"/>
      <c r="X158" s="204"/>
      <c r="Y158" s="204"/>
      <c r="Z158" s="204"/>
      <c r="AA158" s="204"/>
      <c r="AB158" s="204"/>
    </row>
    <row r="159" spans="1:35">
      <c r="B159" s="202"/>
      <c r="C159" s="202"/>
      <c r="D159" s="203"/>
      <c r="E159" s="203"/>
      <c r="F159" s="202"/>
      <c r="G159" s="202"/>
      <c r="H159" s="203"/>
      <c r="I159" s="203"/>
      <c r="J159" s="203"/>
      <c r="K159" s="203"/>
      <c r="L159" s="203"/>
      <c r="M159" s="203"/>
      <c r="N159" s="203"/>
      <c r="O159" s="203"/>
      <c r="P159" s="203"/>
      <c r="R159" s="205"/>
      <c r="S159" s="205"/>
      <c r="T159" s="205"/>
      <c r="U159" s="205"/>
      <c r="V159" s="204"/>
      <c r="W159" s="204"/>
      <c r="X159" s="204"/>
      <c r="Y159" s="204"/>
      <c r="Z159" s="204"/>
      <c r="AA159" s="204"/>
      <c r="AB159" s="204"/>
    </row>
    <row r="160" spans="1:35" s="164" customFormat="1">
      <c r="A160" s="204"/>
      <c r="B160" s="202"/>
      <c r="C160" s="202"/>
      <c r="D160" s="203"/>
      <c r="E160" s="203"/>
      <c r="F160" s="202"/>
      <c r="G160" s="202"/>
      <c r="H160" s="203"/>
      <c r="I160" s="203"/>
      <c r="J160" s="203"/>
      <c r="K160" s="203"/>
      <c r="L160" s="203"/>
      <c r="M160" s="203"/>
      <c r="N160" s="203"/>
      <c r="O160" s="203"/>
      <c r="P160" s="203"/>
      <c r="Q160" s="204"/>
      <c r="R160" s="205"/>
      <c r="S160" s="205"/>
      <c r="T160" s="205"/>
      <c r="U160" s="205"/>
      <c r="V160" s="204"/>
      <c r="W160" s="204"/>
      <c r="X160" s="204"/>
      <c r="Y160" s="204"/>
      <c r="Z160" s="204"/>
      <c r="AA160" s="204"/>
      <c r="AB160" s="204"/>
      <c r="AC160" s="219"/>
      <c r="AD160" s="219"/>
      <c r="AE160" s="219"/>
      <c r="AF160" s="219"/>
      <c r="AG160" s="219"/>
      <c r="AH160" s="219"/>
      <c r="AI160" s="219"/>
    </row>
    <row r="161" spans="1:35" s="164" customFormat="1">
      <c r="A161" s="204"/>
      <c r="B161" s="202"/>
      <c r="C161" s="202"/>
      <c r="D161" s="203"/>
      <c r="E161" s="203"/>
      <c r="F161" s="202"/>
      <c r="G161" s="202"/>
      <c r="H161" s="203"/>
      <c r="I161" s="203"/>
      <c r="J161" s="203"/>
      <c r="K161" s="203"/>
      <c r="L161" s="203"/>
      <c r="M161" s="203"/>
      <c r="N161" s="203"/>
      <c r="O161" s="203"/>
      <c r="P161" s="203"/>
      <c r="Q161" s="204"/>
      <c r="R161" s="205"/>
      <c r="S161" s="205"/>
      <c r="T161" s="205"/>
      <c r="U161" s="205"/>
      <c r="V161" s="204"/>
      <c r="W161" s="204"/>
      <c r="X161" s="204"/>
      <c r="Y161" s="204"/>
      <c r="Z161" s="204"/>
      <c r="AA161" s="204"/>
      <c r="AB161" s="204"/>
      <c r="AC161" s="219"/>
      <c r="AD161" s="219"/>
      <c r="AE161" s="219"/>
      <c r="AF161" s="219"/>
      <c r="AG161" s="219"/>
      <c r="AH161" s="219"/>
      <c r="AI161" s="219"/>
    </row>
    <row r="162" spans="1:35" s="164" customFormat="1">
      <c r="A162" s="204"/>
      <c r="B162" s="202"/>
      <c r="C162" s="202"/>
      <c r="D162" s="203"/>
      <c r="E162" s="203"/>
      <c r="F162" s="202"/>
      <c r="G162" s="202"/>
      <c r="H162" s="203"/>
      <c r="I162" s="203"/>
      <c r="J162" s="203"/>
      <c r="K162" s="203"/>
      <c r="L162" s="203"/>
      <c r="M162" s="203"/>
      <c r="N162" s="203"/>
      <c r="O162" s="203"/>
      <c r="P162" s="203"/>
      <c r="Q162" s="204"/>
      <c r="R162" s="205"/>
      <c r="S162" s="205"/>
      <c r="T162" s="205"/>
      <c r="U162" s="205"/>
      <c r="V162" s="204"/>
      <c r="W162" s="204"/>
      <c r="X162" s="204"/>
      <c r="Y162" s="204"/>
      <c r="Z162" s="204"/>
      <c r="AA162" s="204"/>
      <c r="AB162" s="204"/>
      <c r="AC162" s="219"/>
      <c r="AD162" s="219"/>
      <c r="AE162" s="219"/>
      <c r="AF162" s="219"/>
      <c r="AG162" s="219"/>
      <c r="AH162" s="219"/>
      <c r="AI162" s="219"/>
    </row>
    <row r="163" spans="1:35" s="164" customFormat="1">
      <c r="A163" s="204"/>
      <c r="B163" s="202"/>
      <c r="C163" s="202"/>
      <c r="D163" s="203"/>
      <c r="E163" s="203"/>
      <c r="F163" s="202"/>
      <c r="G163" s="202"/>
      <c r="H163" s="203"/>
      <c r="I163" s="203"/>
      <c r="J163" s="203"/>
      <c r="K163" s="203"/>
      <c r="L163" s="203"/>
      <c r="M163" s="203"/>
      <c r="N163" s="203"/>
      <c r="O163" s="203"/>
      <c r="P163" s="203"/>
      <c r="Q163" s="204"/>
      <c r="R163" s="205"/>
      <c r="S163" s="205"/>
      <c r="T163" s="205"/>
      <c r="U163" s="205"/>
      <c r="V163" s="204"/>
      <c r="W163" s="204"/>
      <c r="X163" s="204"/>
      <c r="Y163" s="204"/>
      <c r="Z163" s="204"/>
      <c r="AA163" s="204"/>
      <c r="AB163" s="204"/>
      <c r="AC163" s="219"/>
      <c r="AD163" s="219"/>
      <c r="AE163" s="219"/>
      <c r="AF163" s="219"/>
      <c r="AG163" s="219"/>
      <c r="AH163" s="219"/>
      <c r="AI163" s="219"/>
    </row>
    <row r="164" spans="1:35" s="164" customFormat="1">
      <c r="A164" s="204"/>
      <c r="B164" s="202"/>
      <c r="C164" s="202"/>
      <c r="D164" s="203"/>
      <c r="E164" s="203"/>
      <c r="F164" s="202"/>
      <c r="G164" s="202"/>
      <c r="H164" s="203"/>
      <c r="I164" s="203"/>
      <c r="J164" s="203"/>
      <c r="K164" s="203"/>
      <c r="L164" s="203"/>
      <c r="M164" s="203"/>
      <c r="N164" s="203"/>
      <c r="O164" s="203"/>
      <c r="P164" s="203"/>
      <c r="Q164" s="204"/>
      <c r="R164" s="205"/>
      <c r="S164" s="205"/>
      <c r="T164" s="205"/>
      <c r="U164" s="205"/>
      <c r="V164" s="204"/>
      <c r="W164" s="204"/>
      <c r="X164" s="204"/>
      <c r="Y164" s="204"/>
      <c r="Z164" s="204"/>
      <c r="AA164" s="204"/>
      <c r="AB164" s="204"/>
      <c r="AC164" s="219"/>
      <c r="AD164" s="219"/>
      <c r="AE164" s="219"/>
      <c r="AF164" s="219"/>
      <c r="AG164" s="219"/>
      <c r="AH164" s="219"/>
      <c r="AI164" s="219"/>
    </row>
    <row r="165" spans="1:35" s="164" customFormat="1">
      <c r="A165" s="204"/>
      <c r="B165" s="202"/>
      <c r="C165" s="202"/>
      <c r="D165" s="203"/>
      <c r="E165" s="203"/>
      <c r="F165" s="202"/>
      <c r="G165" s="202"/>
      <c r="H165" s="203"/>
      <c r="I165" s="203"/>
      <c r="J165" s="203"/>
      <c r="K165" s="203"/>
      <c r="L165" s="203"/>
      <c r="M165" s="203"/>
      <c r="N165" s="203"/>
      <c r="O165" s="203"/>
      <c r="P165" s="203"/>
      <c r="Q165" s="204"/>
      <c r="R165" s="205"/>
      <c r="S165" s="205"/>
      <c r="T165" s="205"/>
      <c r="U165" s="205"/>
      <c r="V165" s="204"/>
      <c r="W165" s="204"/>
      <c r="X165" s="204"/>
      <c r="Y165" s="204"/>
      <c r="Z165" s="204"/>
      <c r="AA165" s="204"/>
      <c r="AB165" s="204"/>
      <c r="AC165" s="219"/>
      <c r="AD165" s="219"/>
      <c r="AE165" s="219"/>
      <c r="AF165" s="219"/>
      <c r="AG165" s="219"/>
      <c r="AH165" s="219"/>
      <c r="AI165" s="219"/>
    </row>
    <row r="166" spans="1:35" s="164" customFormat="1">
      <c r="A166" s="204"/>
      <c r="B166" s="202"/>
      <c r="C166" s="202"/>
      <c r="D166" s="203"/>
      <c r="E166" s="203"/>
      <c r="F166" s="202"/>
      <c r="G166" s="202"/>
      <c r="H166" s="203"/>
      <c r="I166" s="203"/>
      <c r="J166" s="203"/>
      <c r="K166" s="203"/>
      <c r="L166" s="203"/>
      <c r="M166" s="203"/>
      <c r="N166" s="203"/>
      <c r="O166" s="203"/>
      <c r="P166" s="203"/>
      <c r="Q166" s="204"/>
      <c r="R166" s="205"/>
      <c r="S166" s="205"/>
      <c r="T166" s="205"/>
      <c r="U166" s="205"/>
      <c r="V166" s="204"/>
      <c r="W166" s="204"/>
      <c r="X166" s="204"/>
      <c r="Y166" s="204"/>
      <c r="Z166" s="204"/>
      <c r="AA166" s="204"/>
      <c r="AB166" s="204"/>
      <c r="AC166" s="219"/>
      <c r="AD166" s="219"/>
      <c r="AE166" s="219"/>
      <c r="AF166" s="219"/>
      <c r="AG166" s="219"/>
      <c r="AH166" s="219"/>
      <c r="AI166" s="219"/>
    </row>
    <row r="167" spans="1:35" s="164" customFormat="1">
      <c r="A167" s="204"/>
      <c r="B167" s="202"/>
      <c r="C167" s="202"/>
      <c r="D167" s="203"/>
      <c r="E167" s="203"/>
      <c r="F167" s="202"/>
      <c r="G167" s="202"/>
      <c r="H167" s="203"/>
      <c r="I167" s="203"/>
      <c r="J167" s="203"/>
      <c r="K167" s="203"/>
      <c r="L167" s="203"/>
      <c r="M167" s="203"/>
      <c r="N167" s="203"/>
      <c r="O167" s="203"/>
      <c r="P167" s="203"/>
      <c r="Q167" s="204"/>
      <c r="R167" s="205"/>
      <c r="S167" s="205"/>
      <c r="T167" s="205"/>
      <c r="U167" s="205"/>
      <c r="V167" s="204"/>
      <c r="W167" s="204"/>
      <c r="X167" s="204"/>
      <c r="Y167" s="204"/>
      <c r="Z167" s="204"/>
      <c r="AA167" s="204"/>
      <c r="AB167" s="204"/>
      <c r="AC167" s="219"/>
      <c r="AD167" s="219"/>
      <c r="AE167" s="219"/>
      <c r="AF167" s="219"/>
      <c r="AG167" s="219"/>
      <c r="AH167" s="219"/>
      <c r="AI167" s="219"/>
    </row>
    <row r="168" spans="1:35" s="164" customFormat="1">
      <c r="A168" s="204"/>
      <c r="B168" s="202"/>
      <c r="C168" s="202"/>
      <c r="D168" s="203"/>
      <c r="E168" s="203"/>
      <c r="F168" s="202"/>
      <c r="G168" s="202"/>
      <c r="H168" s="203"/>
      <c r="I168" s="203"/>
      <c r="J168" s="203"/>
      <c r="K168" s="203"/>
      <c r="L168" s="203"/>
      <c r="M168" s="203"/>
      <c r="N168" s="203"/>
      <c r="O168" s="203"/>
      <c r="P168" s="203"/>
      <c r="Q168" s="204"/>
      <c r="R168" s="205"/>
      <c r="S168" s="205"/>
      <c r="T168" s="205"/>
      <c r="U168" s="205"/>
      <c r="V168" s="204"/>
      <c r="W168" s="204"/>
      <c r="X168" s="204"/>
      <c r="Y168" s="204"/>
      <c r="Z168" s="204"/>
      <c r="AA168" s="204"/>
      <c r="AB168" s="204"/>
      <c r="AC168" s="219"/>
      <c r="AD168" s="219"/>
      <c r="AE168" s="219"/>
      <c r="AF168" s="219"/>
      <c r="AG168" s="219"/>
      <c r="AH168" s="219"/>
      <c r="AI168" s="219"/>
    </row>
    <row r="169" spans="1:35" s="164" customFormat="1">
      <c r="A169" s="204"/>
      <c r="B169" s="202"/>
      <c r="C169" s="202"/>
      <c r="D169" s="203"/>
      <c r="E169" s="203"/>
      <c r="F169" s="202"/>
      <c r="G169" s="202"/>
      <c r="H169" s="203"/>
      <c r="I169" s="203"/>
      <c r="J169" s="203"/>
      <c r="K169" s="203"/>
      <c r="L169" s="203"/>
      <c r="M169" s="203"/>
      <c r="N169" s="203"/>
      <c r="O169" s="203"/>
      <c r="P169" s="203"/>
      <c r="Q169" s="204"/>
      <c r="R169" s="205"/>
      <c r="S169" s="205"/>
      <c r="T169" s="205"/>
      <c r="U169" s="205"/>
      <c r="V169" s="204"/>
      <c r="W169" s="204"/>
      <c r="X169" s="204"/>
      <c r="Y169" s="204"/>
      <c r="Z169" s="204"/>
      <c r="AA169" s="204"/>
      <c r="AB169" s="204"/>
      <c r="AC169" s="219"/>
      <c r="AD169" s="219"/>
      <c r="AE169" s="219"/>
      <c r="AF169" s="219"/>
      <c r="AG169" s="219"/>
      <c r="AH169" s="219"/>
      <c r="AI169" s="219"/>
    </row>
    <row r="170" spans="1:35" s="164" customFormat="1">
      <c r="A170" s="204"/>
      <c r="B170" s="202"/>
      <c r="C170" s="202"/>
      <c r="D170" s="203"/>
      <c r="E170" s="203"/>
      <c r="F170" s="202"/>
      <c r="G170" s="202"/>
      <c r="H170" s="203"/>
      <c r="I170" s="203"/>
      <c r="J170" s="203"/>
      <c r="K170" s="203"/>
      <c r="L170" s="203"/>
      <c r="M170" s="203"/>
      <c r="N170" s="203"/>
      <c r="O170" s="203"/>
      <c r="P170" s="203"/>
      <c r="Q170" s="204"/>
      <c r="R170" s="205"/>
      <c r="S170" s="205"/>
      <c r="T170" s="205"/>
      <c r="U170" s="205"/>
      <c r="V170" s="204"/>
      <c r="W170" s="204"/>
      <c r="X170" s="204"/>
      <c r="Y170" s="204"/>
      <c r="Z170" s="204"/>
      <c r="AA170" s="204"/>
      <c r="AB170" s="204"/>
      <c r="AC170" s="219"/>
      <c r="AD170" s="219"/>
      <c r="AE170" s="219"/>
      <c r="AF170" s="219"/>
      <c r="AG170" s="219"/>
      <c r="AH170" s="219"/>
      <c r="AI170" s="219"/>
    </row>
    <row r="171" spans="1:35" s="164" customFormat="1">
      <c r="A171" s="204"/>
      <c r="B171" s="202"/>
      <c r="C171" s="202"/>
      <c r="D171" s="203"/>
      <c r="E171" s="203"/>
      <c r="F171" s="202"/>
      <c r="G171" s="202"/>
      <c r="H171" s="203"/>
      <c r="I171" s="203"/>
      <c r="J171" s="203"/>
      <c r="K171" s="203"/>
      <c r="L171" s="203"/>
      <c r="M171" s="203"/>
      <c r="N171" s="203"/>
      <c r="O171" s="203"/>
      <c r="P171" s="203"/>
      <c r="Q171" s="204"/>
      <c r="R171" s="205"/>
      <c r="S171" s="205"/>
      <c r="T171" s="205"/>
      <c r="U171" s="205"/>
      <c r="V171" s="204"/>
      <c r="W171" s="204"/>
      <c r="X171" s="204"/>
      <c r="Y171" s="204"/>
      <c r="Z171" s="204"/>
      <c r="AA171" s="204"/>
      <c r="AB171" s="204"/>
      <c r="AC171" s="219"/>
      <c r="AD171" s="219"/>
      <c r="AE171" s="219"/>
      <c r="AF171" s="219"/>
      <c r="AG171" s="219"/>
      <c r="AH171" s="219"/>
      <c r="AI171" s="219"/>
    </row>
    <row r="172" spans="1:35" s="164" customFormat="1">
      <c r="A172" s="204"/>
      <c r="B172" s="202"/>
      <c r="C172" s="202"/>
      <c r="D172" s="203"/>
      <c r="E172" s="203"/>
      <c r="F172" s="202"/>
      <c r="G172" s="202"/>
      <c r="H172" s="203"/>
      <c r="I172" s="203"/>
      <c r="J172" s="203"/>
      <c r="K172" s="203"/>
      <c r="L172" s="203"/>
      <c r="M172" s="203"/>
      <c r="N172" s="203"/>
      <c r="O172" s="203"/>
      <c r="P172" s="203"/>
      <c r="Q172" s="204"/>
      <c r="R172" s="205"/>
      <c r="S172" s="205"/>
      <c r="T172" s="205"/>
      <c r="U172" s="205"/>
      <c r="V172" s="204"/>
      <c r="W172" s="204"/>
      <c r="X172" s="204"/>
      <c r="Y172" s="204"/>
      <c r="Z172" s="204"/>
      <c r="AA172" s="204"/>
      <c r="AB172" s="204"/>
      <c r="AC172" s="219"/>
      <c r="AD172" s="219"/>
      <c r="AE172" s="219"/>
      <c r="AF172" s="219"/>
      <c r="AG172" s="219"/>
      <c r="AH172" s="219"/>
      <c r="AI172" s="219"/>
    </row>
    <row r="173" spans="1:35" s="164" customFormat="1">
      <c r="A173" s="204"/>
      <c r="B173" s="202"/>
      <c r="C173" s="202"/>
      <c r="D173" s="203"/>
      <c r="E173" s="203"/>
      <c r="F173" s="202"/>
      <c r="G173" s="202"/>
      <c r="H173" s="203"/>
      <c r="I173" s="203"/>
      <c r="J173" s="203"/>
      <c r="K173" s="203"/>
      <c r="L173" s="203"/>
      <c r="M173" s="203"/>
      <c r="N173" s="203"/>
      <c r="O173" s="203"/>
      <c r="P173" s="203"/>
      <c r="Q173" s="204"/>
      <c r="R173" s="205"/>
      <c r="S173" s="205"/>
      <c r="T173" s="205"/>
      <c r="U173" s="205"/>
      <c r="V173" s="204"/>
      <c r="W173" s="204"/>
      <c r="X173" s="204"/>
      <c r="Y173" s="204"/>
      <c r="Z173" s="204"/>
      <c r="AA173" s="204"/>
      <c r="AB173" s="204"/>
      <c r="AC173" s="219"/>
      <c r="AD173" s="219"/>
      <c r="AE173" s="219"/>
      <c r="AF173" s="219"/>
      <c r="AG173" s="219"/>
      <c r="AH173" s="219"/>
      <c r="AI173" s="219"/>
    </row>
    <row r="174" spans="1:35" s="164" customFormat="1">
      <c r="A174" s="204"/>
      <c r="B174" s="202"/>
      <c r="C174" s="202"/>
      <c r="D174" s="203"/>
      <c r="E174" s="203"/>
      <c r="F174" s="202"/>
      <c r="G174" s="202"/>
      <c r="H174" s="203"/>
      <c r="I174" s="203"/>
      <c r="J174" s="203"/>
      <c r="K174" s="203"/>
      <c r="L174" s="203"/>
      <c r="M174" s="203"/>
      <c r="N174" s="203"/>
      <c r="O174" s="203"/>
      <c r="P174" s="203"/>
      <c r="Q174" s="204"/>
      <c r="R174" s="205"/>
      <c r="S174" s="205"/>
      <c r="T174" s="205"/>
      <c r="U174" s="205"/>
      <c r="V174" s="204"/>
      <c r="W174" s="204"/>
      <c r="X174" s="204"/>
      <c r="Y174" s="204"/>
      <c r="Z174" s="204"/>
      <c r="AA174" s="204"/>
      <c r="AB174" s="204"/>
      <c r="AC174" s="219"/>
      <c r="AD174" s="219"/>
      <c r="AE174" s="219"/>
      <c r="AF174" s="219"/>
      <c r="AG174" s="219"/>
      <c r="AH174" s="219"/>
      <c r="AI174" s="219"/>
    </row>
    <row r="175" spans="1:35" s="164" customFormat="1">
      <c r="A175" s="204"/>
      <c r="B175" s="202"/>
      <c r="C175" s="202"/>
      <c r="D175" s="203"/>
      <c r="E175" s="203"/>
      <c r="F175" s="202"/>
      <c r="G175" s="202"/>
      <c r="H175" s="203"/>
      <c r="I175" s="203"/>
      <c r="J175" s="203"/>
      <c r="K175" s="203"/>
      <c r="L175" s="203"/>
      <c r="M175" s="203"/>
      <c r="N175" s="203"/>
      <c r="O175" s="203"/>
      <c r="P175" s="203"/>
      <c r="Q175" s="204"/>
      <c r="R175" s="205"/>
      <c r="S175" s="205"/>
      <c r="T175" s="205"/>
      <c r="U175" s="205"/>
      <c r="V175" s="204"/>
      <c r="W175" s="204"/>
      <c r="X175" s="204"/>
      <c r="Y175" s="204"/>
      <c r="Z175" s="204"/>
      <c r="AA175" s="204"/>
      <c r="AB175" s="204"/>
      <c r="AC175" s="219"/>
      <c r="AD175" s="219"/>
      <c r="AE175" s="219"/>
      <c r="AF175" s="219"/>
      <c r="AG175" s="219"/>
      <c r="AH175" s="219"/>
      <c r="AI175" s="219"/>
    </row>
    <row r="176" spans="1:35" s="164" customFormat="1">
      <c r="A176" s="204"/>
      <c r="B176" s="202"/>
      <c r="C176" s="202"/>
      <c r="D176" s="203"/>
      <c r="E176" s="203"/>
      <c r="F176" s="202"/>
      <c r="G176" s="202"/>
      <c r="H176" s="203"/>
      <c r="I176" s="203"/>
      <c r="J176" s="203"/>
      <c r="K176" s="203"/>
      <c r="L176" s="203"/>
      <c r="M176" s="203"/>
      <c r="N176" s="203"/>
      <c r="O176" s="203"/>
      <c r="P176" s="203"/>
      <c r="Q176" s="204"/>
      <c r="R176" s="205"/>
      <c r="S176" s="205"/>
      <c r="T176" s="205"/>
      <c r="U176" s="205"/>
      <c r="V176" s="204"/>
      <c r="W176" s="204"/>
      <c r="X176" s="204"/>
      <c r="Y176" s="204"/>
      <c r="Z176" s="204"/>
      <c r="AA176" s="204"/>
      <c r="AB176" s="204"/>
      <c r="AC176" s="219"/>
      <c r="AD176" s="219"/>
      <c r="AE176" s="219"/>
      <c r="AF176" s="219"/>
      <c r="AG176" s="219"/>
      <c r="AH176" s="219"/>
      <c r="AI176" s="219"/>
    </row>
    <row r="177" spans="1:35" s="164" customFormat="1">
      <c r="A177" s="204"/>
      <c r="B177" s="202"/>
      <c r="C177" s="202"/>
      <c r="D177" s="203"/>
      <c r="E177" s="203"/>
      <c r="F177" s="202"/>
      <c r="G177" s="202"/>
      <c r="H177" s="203"/>
      <c r="I177" s="203"/>
      <c r="J177" s="203"/>
      <c r="K177" s="203"/>
      <c r="L177" s="203"/>
      <c r="M177" s="203"/>
      <c r="N177" s="203"/>
      <c r="O177" s="203"/>
      <c r="P177" s="203"/>
      <c r="Q177" s="204"/>
      <c r="R177" s="205"/>
      <c r="S177" s="205"/>
      <c r="T177" s="205"/>
      <c r="U177" s="205"/>
      <c r="V177" s="204"/>
      <c r="W177" s="204"/>
      <c r="X177" s="204"/>
      <c r="Y177" s="204"/>
      <c r="Z177" s="204"/>
      <c r="AA177" s="204"/>
      <c r="AB177" s="204"/>
      <c r="AC177" s="219"/>
      <c r="AD177" s="219"/>
      <c r="AE177" s="219"/>
      <c r="AF177" s="219"/>
      <c r="AG177" s="219"/>
      <c r="AH177" s="219"/>
      <c r="AI177" s="219"/>
    </row>
    <row r="178" spans="1:35" s="164" customFormat="1">
      <c r="A178" s="204"/>
      <c r="B178" s="202"/>
      <c r="C178" s="202"/>
      <c r="D178" s="203"/>
      <c r="E178" s="203"/>
      <c r="F178" s="202"/>
      <c r="G178" s="202"/>
      <c r="H178" s="203"/>
      <c r="I178" s="203"/>
      <c r="J178" s="203"/>
      <c r="K178" s="203"/>
      <c r="L178" s="203"/>
      <c r="M178" s="203"/>
      <c r="N178" s="203"/>
      <c r="O178" s="203"/>
      <c r="P178" s="203"/>
      <c r="Q178" s="204"/>
      <c r="R178" s="205"/>
      <c r="S178" s="205"/>
      <c r="T178" s="205"/>
      <c r="U178" s="205"/>
      <c r="V178" s="204"/>
      <c r="W178" s="204"/>
      <c r="X178" s="204"/>
      <c r="Y178" s="204"/>
      <c r="Z178" s="204"/>
      <c r="AA178" s="204"/>
      <c r="AB178" s="204"/>
      <c r="AC178" s="219"/>
      <c r="AD178" s="219"/>
      <c r="AE178" s="219"/>
      <c r="AF178" s="219"/>
      <c r="AG178" s="219"/>
      <c r="AH178" s="219"/>
      <c r="AI178" s="219"/>
    </row>
    <row r="179" spans="1:35" s="164" customFormat="1">
      <c r="A179" s="204"/>
      <c r="B179" s="202"/>
      <c r="C179" s="202"/>
      <c r="D179" s="203"/>
      <c r="E179" s="203"/>
      <c r="F179" s="202"/>
      <c r="G179" s="202"/>
      <c r="H179" s="203"/>
      <c r="I179" s="203"/>
      <c r="J179" s="203"/>
      <c r="K179" s="203"/>
      <c r="L179" s="203"/>
      <c r="M179" s="203"/>
      <c r="N179" s="203"/>
      <c r="O179" s="203"/>
      <c r="P179" s="203"/>
      <c r="Q179" s="204"/>
      <c r="R179" s="205"/>
      <c r="S179" s="205"/>
      <c r="T179" s="205"/>
      <c r="U179" s="205"/>
      <c r="V179" s="204"/>
      <c r="W179" s="204"/>
      <c r="X179" s="204"/>
      <c r="Y179" s="204"/>
      <c r="Z179" s="204"/>
      <c r="AA179" s="204"/>
      <c r="AB179" s="204"/>
      <c r="AC179" s="219"/>
      <c r="AD179" s="219"/>
      <c r="AE179" s="219"/>
      <c r="AF179" s="219"/>
      <c r="AG179" s="219"/>
      <c r="AH179" s="219"/>
      <c r="AI179" s="219"/>
    </row>
    <row r="180" spans="1:35" s="164" customFormat="1">
      <c r="A180" s="204"/>
      <c r="B180" s="202"/>
      <c r="C180" s="202"/>
      <c r="D180" s="203"/>
      <c r="E180" s="203"/>
      <c r="F180" s="202"/>
      <c r="G180" s="202"/>
      <c r="H180" s="203"/>
      <c r="I180" s="203"/>
      <c r="J180" s="203"/>
      <c r="K180" s="203"/>
      <c r="L180" s="203"/>
      <c r="M180" s="203"/>
      <c r="N180" s="203"/>
      <c r="O180" s="203"/>
      <c r="P180" s="203"/>
      <c r="Q180" s="204"/>
      <c r="R180" s="205"/>
      <c r="S180" s="205"/>
      <c r="T180" s="205"/>
      <c r="U180" s="205"/>
      <c r="V180" s="204"/>
      <c r="W180" s="204"/>
      <c r="X180" s="204"/>
      <c r="Y180" s="204"/>
      <c r="Z180" s="204"/>
      <c r="AA180" s="204"/>
      <c r="AB180" s="204"/>
      <c r="AC180" s="219"/>
      <c r="AD180" s="219"/>
      <c r="AE180" s="219"/>
      <c r="AF180" s="219"/>
      <c r="AG180" s="219"/>
      <c r="AH180" s="219"/>
      <c r="AI180" s="219"/>
    </row>
    <row r="181" spans="1:35" s="164" customFormat="1">
      <c r="A181" s="204"/>
      <c r="B181" s="202"/>
      <c r="C181" s="202"/>
      <c r="D181" s="203"/>
      <c r="E181" s="203"/>
      <c r="F181" s="202"/>
      <c r="G181" s="202"/>
      <c r="H181" s="203"/>
      <c r="I181" s="203"/>
      <c r="J181" s="203"/>
      <c r="K181" s="203"/>
      <c r="L181" s="203"/>
      <c r="M181" s="203"/>
      <c r="N181" s="203"/>
      <c r="O181" s="203"/>
      <c r="P181" s="203"/>
      <c r="Q181" s="204"/>
      <c r="R181" s="205"/>
      <c r="S181" s="205"/>
      <c r="T181" s="205"/>
      <c r="U181" s="205"/>
      <c r="V181" s="204"/>
      <c r="W181" s="204"/>
      <c r="X181" s="204"/>
      <c r="Y181" s="204"/>
      <c r="Z181" s="204"/>
      <c r="AA181" s="204"/>
      <c r="AB181" s="204"/>
      <c r="AC181" s="219"/>
      <c r="AD181" s="219"/>
      <c r="AE181" s="219"/>
      <c r="AF181" s="219"/>
      <c r="AG181" s="219"/>
      <c r="AH181" s="219"/>
      <c r="AI181" s="219"/>
    </row>
    <row r="182" spans="1:35" s="164" customFormat="1">
      <c r="A182" s="204"/>
      <c r="B182" s="202"/>
      <c r="C182" s="202"/>
      <c r="D182" s="203"/>
      <c r="E182" s="203"/>
      <c r="F182" s="202"/>
      <c r="G182" s="202"/>
      <c r="H182" s="203"/>
      <c r="I182" s="203"/>
      <c r="J182" s="203"/>
      <c r="K182" s="203"/>
      <c r="L182" s="203"/>
      <c r="M182" s="203"/>
      <c r="N182" s="203"/>
      <c r="O182" s="203"/>
      <c r="P182" s="203"/>
      <c r="Q182" s="204"/>
      <c r="R182" s="205"/>
      <c r="S182" s="205"/>
      <c r="T182" s="205"/>
      <c r="U182" s="205"/>
      <c r="V182" s="204"/>
      <c r="W182" s="204"/>
      <c r="X182" s="204"/>
      <c r="Y182" s="204"/>
      <c r="Z182" s="204"/>
      <c r="AA182" s="204"/>
      <c r="AB182" s="204"/>
      <c r="AC182" s="219"/>
      <c r="AD182" s="219"/>
      <c r="AE182" s="219"/>
      <c r="AF182" s="219"/>
      <c r="AG182" s="219"/>
      <c r="AH182" s="219"/>
      <c r="AI182" s="219"/>
    </row>
    <row r="183" spans="1:35" s="164" customFormat="1">
      <c r="A183" s="204"/>
      <c r="B183" s="202"/>
      <c r="C183" s="202"/>
      <c r="D183" s="203"/>
      <c r="E183" s="203"/>
      <c r="F183" s="202"/>
      <c r="G183" s="202"/>
      <c r="H183" s="203"/>
      <c r="I183" s="203"/>
      <c r="J183" s="203"/>
      <c r="K183" s="203"/>
      <c r="L183" s="203"/>
      <c r="M183" s="203"/>
      <c r="N183" s="203"/>
      <c r="O183" s="203"/>
      <c r="P183" s="203"/>
      <c r="Q183" s="204"/>
      <c r="R183" s="205"/>
      <c r="S183" s="205"/>
      <c r="T183" s="205"/>
      <c r="U183" s="205"/>
      <c r="V183" s="204"/>
      <c r="W183" s="204"/>
      <c r="X183" s="204"/>
      <c r="Y183" s="204"/>
      <c r="Z183" s="204"/>
      <c r="AA183" s="204"/>
      <c r="AB183" s="204"/>
      <c r="AC183" s="219"/>
      <c r="AD183" s="219"/>
      <c r="AE183" s="219"/>
      <c r="AF183" s="219"/>
      <c r="AG183" s="219"/>
      <c r="AH183" s="219"/>
      <c r="AI183" s="219"/>
    </row>
    <row r="184" spans="1:35" s="164" customFormat="1">
      <c r="A184" s="204"/>
      <c r="B184" s="202"/>
      <c r="C184" s="202"/>
      <c r="D184" s="203"/>
      <c r="E184" s="203"/>
      <c r="F184" s="202"/>
      <c r="G184" s="202"/>
      <c r="H184" s="203"/>
      <c r="I184" s="203"/>
      <c r="J184" s="203"/>
      <c r="K184" s="203"/>
      <c r="L184" s="203"/>
      <c r="M184" s="203"/>
      <c r="N184" s="203"/>
      <c r="O184" s="203"/>
      <c r="P184" s="203"/>
      <c r="Q184" s="204"/>
      <c r="R184" s="205"/>
      <c r="S184" s="205"/>
      <c r="T184" s="205"/>
      <c r="U184" s="205"/>
      <c r="V184" s="204"/>
      <c r="W184" s="204"/>
      <c r="X184" s="204"/>
      <c r="Y184" s="204"/>
      <c r="Z184" s="204"/>
      <c r="AA184" s="204"/>
      <c r="AB184" s="204"/>
      <c r="AC184" s="219"/>
      <c r="AD184" s="219"/>
      <c r="AE184" s="219"/>
      <c r="AF184" s="219"/>
      <c r="AG184" s="219"/>
      <c r="AH184" s="219"/>
      <c r="AI184" s="219"/>
    </row>
    <row r="185" spans="1:35" s="164" customFormat="1">
      <c r="A185" s="204"/>
      <c r="B185" s="202"/>
      <c r="C185" s="202"/>
      <c r="D185" s="203"/>
      <c r="E185" s="203"/>
      <c r="F185" s="202"/>
      <c r="G185" s="202"/>
      <c r="H185" s="203"/>
      <c r="I185" s="203"/>
      <c r="J185" s="203"/>
      <c r="K185" s="203"/>
      <c r="L185" s="203"/>
      <c r="M185" s="203"/>
      <c r="N185" s="203"/>
      <c r="O185" s="203"/>
      <c r="P185" s="203"/>
      <c r="Q185" s="204"/>
      <c r="R185" s="205"/>
      <c r="S185" s="205"/>
      <c r="T185" s="205"/>
      <c r="U185" s="205"/>
      <c r="V185" s="204"/>
      <c r="W185" s="204"/>
      <c r="X185" s="204"/>
      <c r="Y185" s="204"/>
      <c r="Z185" s="204"/>
      <c r="AA185" s="204"/>
      <c r="AB185" s="204"/>
      <c r="AC185" s="219"/>
      <c r="AD185" s="219"/>
      <c r="AE185" s="219"/>
      <c r="AF185" s="219"/>
      <c r="AG185" s="219"/>
      <c r="AH185" s="219"/>
      <c r="AI185" s="219"/>
    </row>
    <row r="186" spans="1:35" s="164" customFormat="1">
      <c r="A186" s="204"/>
      <c r="B186" s="202"/>
      <c r="C186" s="202"/>
      <c r="D186" s="203"/>
      <c r="E186" s="203"/>
      <c r="F186" s="202"/>
      <c r="G186" s="202"/>
      <c r="H186" s="203"/>
      <c r="I186" s="203"/>
      <c r="J186" s="203"/>
      <c r="K186" s="203"/>
      <c r="L186" s="203"/>
      <c r="M186" s="203"/>
      <c r="N186" s="203"/>
      <c r="O186" s="203"/>
      <c r="P186" s="203"/>
      <c r="Q186" s="204"/>
      <c r="R186" s="205"/>
      <c r="S186" s="205"/>
      <c r="T186" s="205"/>
      <c r="U186" s="205"/>
      <c r="V186" s="204"/>
      <c r="W186" s="204"/>
      <c r="X186" s="204"/>
      <c r="Y186" s="204"/>
      <c r="Z186" s="204"/>
      <c r="AA186" s="204"/>
      <c r="AB186" s="204"/>
      <c r="AC186" s="219"/>
      <c r="AD186" s="219"/>
      <c r="AE186" s="219"/>
      <c r="AF186" s="219"/>
      <c r="AG186" s="219"/>
      <c r="AH186" s="219"/>
      <c r="AI186" s="219"/>
    </row>
    <row r="187" spans="1:35" s="164" customFormat="1">
      <c r="A187" s="204"/>
      <c r="B187" s="202"/>
      <c r="C187" s="202"/>
      <c r="D187" s="203"/>
      <c r="E187" s="203"/>
      <c r="F187" s="202"/>
      <c r="G187" s="202"/>
      <c r="H187" s="203"/>
      <c r="I187" s="203"/>
      <c r="J187" s="203"/>
      <c r="K187" s="203"/>
      <c r="L187" s="203"/>
      <c r="M187" s="203"/>
      <c r="N187" s="203"/>
      <c r="O187" s="203"/>
      <c r="P187" s="203"/>
      <c r="Q187" s="204"/>
      <c r="R187" s="205"/>
      <c r="S187" s="205"/>
      <c r="T187" s="205"/>
      <c r="U187" s="205"/>
      <c r="V187" s="204"/>
      <c r="W187" s="204"/>
      <c r="X187" s="204"/>
      <c r="Y187" s="204"/>
      <c r="Z187" s="204"/>
      <c r="AA187" s="204"/>
      <c r="AB187" s="204"/>
      <c r="AC187" s="219"/>
      <c r="AD187" s="219"/>
      <c r="AE187" s="219"/>
      <c r="AF187" s="219"/>
      <c r="AG187" s="219"/>
      <c r="AH187" s="219"/>
      <c r="AI187" s="219"/>
    </row>
    <row r="188" spans="1:35" s="164" customFormat="1">
      <c r="A188" s="204"/>
      <c r="B188" s="202"/>
      <c r="C188" s="202"/>
      <c r="D188" s="203"/>
      <c r="E188" s="203"/>
      <c r="F188" s="202"/>
      <c r="G188" s="202"/>
      <c r="H188" s="203"/>
      <c r="I188" s="203"/>
      <c r="J188" s="203"/>
      <c r="K188" s="203"/>
      <c r="L188" s="203"/>
      <c r="M188" s="203"/>
      <c r="N188" s="203"/>
      <c r="O188" s="203"/>
      <c r="P188" s="203"/>
      <c r="Q188" s="204"/>
      <c r="R188" s="205"/>
      <c r="S188" s="205"/>
      <c r="T188" s="205"/>
      <c r="U188" s="205"/>
      <c r="V188" s="204"/>
      <c r="W188" s="204"/>
      <c r="X188" s="204"/>
      <c r="Y188" s="204"/>
      <c r="Z188" s="204"/>
      <c r="AA188" s="204"/>
      <c r="AB188" s="204"/>
      <c r="AC188" s="219"/>
      <c r="AD188" s="219"/>
      <c r="AE188" s="219"/>
      <c r="AF188" s="219"/>
      <c r="AG188" s="219"/>
      <c r="AH188" s="219"/>
      <c r="AI188" s="219"/>
    </row>
    <row r="189" spans="1:35" s="164" customFormat="1">
      <c r="A189" s="204"/>
      <c r="B189" s="202"/>
      <c r="C189" s="202"/>
      <c r="D189" s="203"/>
      <c r="E189" s="203"/>
      <c r="F189" s="202"/>
      <c r="G189" s="202"/>
      <c r="H189" s="203"/>
      <c r="I189" s="203"/>
      <c r="J189" s="203"/>
      <c r="K189" s="203"/>
      <c r="L189" s="203"/>
      <c r="M189" s="203"/>
      <c r="N189" s="203"/>
      <c r="O189" s="203"/>
      <c r="P189" s="203"/>
      <c r="Q189" s="204"/>
      <c r="R189" s="205"/>
      <c r="S189" s="205"/>
      <c r="T189" s="205"/>
      <c r="U189" s="205"/>
      <c r="V189" s="204"/>
      <c r="W189" s="204"/>
      <c r="X189" s="204"/>
      <c r="Y189" s="204"/>
      <c r="Z189" s="204"/>
      <c r="AA189" s="204"/>
      <c r="AB189" s="204"/>
      <c r="AC189" s="219"/>
      <c r="AD189" s="219"/>
      <c r="AE189" s="219"/>
      <c r="AF189" s="219"/>
      <c r="AG189" s="219"/>
      <c r="AH189" s="219"/>
      <c r="AI189" s="219"/>
    </row>
    <row r="190" spans="1:35" s="164" customFormat="1">
      <c r="A190" s="204"/>
      <c r="B190" s="202"/>
      <c r="C190" s="202"/>
      <c r="D190" s="203"/>
      <c r="E190" s="203"/>
      <c r="F190" s="202"/>
      <c r="G190" s="202"/>
      <c r="H190" s="203"/>
      <c r="I190" s="203"/>
      <c r="J190" s="203"/>
      <c r="K190" s="203"/>
      <c r="L190" s="203"/>
      <c r="M190" s="203"/>
      <c r="N190" s="203"/>
      <c r="O190" s="203"/>
      <c r="P190" s="203"/>
      <c r="Q190" s="204"/>
      <c r="R190" s="205"/>
      <c r="S190" s="205"/>
      <c r="T190" s="205"/>
      <c r="U190" s="205"/>
      <c r="V190" s="204"/>
      <c r="W190" s="204"/>
      <c r="X190" s="204"/>
      <c r="Y190" s="204"/>
      <c r="Z190" s="204"/>
      <c r="AA190" s="204"/>
      <c r="AB190" s="204"/>
      <c r="AC190" s="219"/>
      <c r="AD190" s="219"/>
      <c r="AE190" s="219"/>
      <c r="AF190" s="219"/>
      <c r="AG190" s="219"/>
      <c r="AH190" s="219"/>
      <c r="AI190" s="219"/>
    </row>
    <row r="191" spans="1:35" s="164" customFormat="1">
      <c r="A191" s="204"/>
      <c r="B191" s="202"/>
      <c r="C191" s="202"/>
      <c r="D191" s="203"/>
      <c r="E191" s="203"/>
      <c r="F191" s="202"/>
      <c r="G191" s="202"/>
      <c r="H191" s="203"/>
      <c r="I191" s="203"/>
      <c r="J191" s="203"/>
      <c r="K191" s="203"/>
      <c r="L191" s="203"/>
      <c r="M191" s="203"/>
      <c r="N191" s="203"/>
      <c r="O191" s="203"/>
      <c r="P191" s="203"/>
      <c r="Q191" s="204"/>
      <c r="R191" s="205"/>
      <c r="S191" s="205"/>
      <c r="T191" s="205"/>
      <c r="U191" s="205"/>
      <c r="V191" s="204"/>
      <c r="W191" s="204"/>
      <c r="X191" s="204"/>
      <c r="Y191" s="204"/>
      <c r="Z191" s="204"/>
      <c r="AA191" s="204"/>
      <c r="AB191" s="204"/>
      <c r="AC191" s="219"/>
      <c r="AD191" s="219"/>
      <c r="AE191" s="219"/>
      <c r="AF191" s="219"/>
      <c r="AG191" s="219"/>
      <c r="AH191" s="219"/>
      <c r="AI191" s="219"/>
    </row>
    <row r="192" spans="1:35" s="164" customFormat="1">
      <c r="A192" s="204"/>
      <c r="B192" s="202"/>
      <c r="C192" s="202"/>
      <c r="D192" s="203"/>
      <c r="E192" s="203"/>
      <c r="F192" s="202"/>
      <c r="G192" s="202"/>
      <c r="H192" s="203"/>
      <c r="I192" s="203"/>
      <c r="J192" s="203"/>
      <c r="K192" s="203"/>
      <c r="L192" s="203"/>
      <c r="M192" s="203"/>
      <c r="N192" s="203"/>
      <c r="O192" s="203"/>
      <c r="P192" s="203"/>
      <c r="Q192" s="204"/>
      <c r="R192" s="205"/>
      <c r="S192" s="205"/>
      <c r="T192" s="205"/>
      <c r="U192" s="205"/>
      <c r="V192" s="204"/>
      <c r="W192" s="204"/>
      <c r="X192" s="204"/>
      <c r="Y192" s="204"/>
      <c r="Z192" s="204"/>
      <c r="AA192" s="204"/>
      <c r="AB192" s="204"/>
      <c r="AC192" s="219"/>
      <c r="AD192" s="219"/>
      <c r="AE192" s="219"/>
      <c r="AF192" s="219"/>
      <c r="AG192" s="219"/>
      <c r="AH192" s="219"/>
      <c r="AI192" s="219"/>
    </row>
    <row r="193" spans="1:35" s="164" customFormat="1">
      <c r="A193" s="204"/>
      <c r="B193" s="202"/>
      <c r="C193" s="202"/>
      <c r="D193" s="203"/>
      <c r="E193" s="203"/>
      <c r="F193" s="202"/>
      <c r="G193" s="202"/>
      <c r="H193" s="203"/>
      <c r="I193" s="203"/>
      <c r="J193" s="203"/>
      <c r="K193" s="203"/>
      <c r="L193" s="203"/>
      <c r="M193" s="203"/>
      <c r="N193" s="203"/>
      <c r="O193" s="203"/>
      <c r="P193" s="203"/>
      <c r="Q193" s="204"/>
      <c r="R193" s="205"/>
      <c r="S193" s="205"/>
      <c r="T193" s="205"/>
      <c r="U193" s="205"/>
      <c r="V193" s="204"/>
      <c r="W193" s="204"/>
      <c r="X193" s="204"/>
      <c r="Y193" s="204"/>
      <c r="Z193" s="204"/>
      <c r="AA193" s="204"/>
      <c r="AB193" s="204"/>
      <c r="AC193" s="219"/>
      <c r="AD193" s="219"/>
      <c r="AE193" s="219"/>
      <c r="AF193" s="219"/>
      <c r="AG193" s="219"/>
      <c r="AH193" s="219"/>
      <c r="AI193" s="219"/>
    </row>
    <row r="194" spans="1:35" s="164" customFormat="1">
      <c r="A194" s="204"/>
      <c r="B194" s="202"/>
      <c r="C194" s="202"/>
      <c r="D194" s="203"/>
      <c r="E194" s="203"/>
      <c r="F194" s="202"/>
      <c r="G194" s="202"/>
      <c r="H194" s="203"/>
      <c r="I194" s="203"/>
      <c r="J194" s="203"/>
      <c r="K194" s="203"/>
      <c r="L194" s="203"/>
      <c r="M194" s="203"/>
      <c r="N194" s="203"/>
      <c r="O194" s="203"/>
      <c r="P194" s="203"/>
      <c r="Q194" s="204"/>
      <c r="R194" s="205"/>
      <c r="S194" s="205"/>
      <c r="T194" s="205"/>
      <c r="U194" s="205"/>
      <c r="V194" s="204"/>
      <c r="W194" s="204"/>
      <c r="X194" s="204"/>
      <c r="Y194" s="204"/>
      <c r="Z194" s="204"/>
      <c r="AA194" s="204"/>
      <c r="AB194" s="204"/>
      <c r="AC194" s="219"/>
      <c r="AD194" s="219"/>
      <c r="AE194" s="219"/>
      <c r="AF194" s="219"/>
      <c r="AG194" s="219"/>
      <c r="AH194" s="219"/>
      <c r="AI194" s="219"/>
    </row>
    <row r="195" spans="1:35" s="164" customFormat="1">
      <c r="A195" s="204"/>
      <c r="B195" s="202"/>
      <c r="C195" s="202"/>
      <c r="D195" s="203"/>
      <c r="E195" s="203"/>
      <c r="F195" s="202"/>
      <c r="G195" s="202"/>
      <c r="H195" s="203"/>
      <c r="I195" s="203"/>
      <c r="J195" s="203"/>
      <c r="K195" s="203"/>
      <c r="L195" s="203"/>
      <c r="M195" s="203"/>
      <c r="N195" s="203"/>
      <c r="O195" s="203"/>
      <c r="P195" s="203"/>
      <c r="Q195" s="204"/>
      <c r="R195" s="205"/>
      <c r="S195" s="205"/>
      <c r="T195" s="205"/>
      <c r="U195" s="205"/>
      <c r="V195" s="204"/>
      <c r="W195" s="204"/>
      <c r="X195" s="204"/>
      <c r="Y195" s="204"/>
      <c r="Z195" s="204"/>
      <c r="AA195" s="204"/>
      <c r="AB195" s="204"/>
      <c r="AC195" s="219"/>
      <c r="AD195" s="219"/>
      <c r="AE195" s="219"/>
      <c r="AF195" s="219"/>
      <c r="AG195" s="219"/>
      <c r="AH195" s="219"/>
      <c r="AI195" s="219"/>
    </row>
    <row r="196" spans="1:35" s="164" customFormat="1">
      <c r="A196" s="204"/>
      <c r="B196" s="202"/>
      <c r="C196" s="202"/>
      <c r="D196" s="203"/>
      <c r="E196" s="203"/>
      <c r="F196" s="202"/>
      <c r="G196" s="202"/>
      <c r="H196" s="203"/>
      <c r="I196" s="203"/>
      <c r="J196" s="203"/>
      <c r="K196" s="203"/>
      <c r="L196" s="203"/>
      <c r="M196" s="203"/>
      <c r="N196" s="203"/>
      <c r="O196" s="203"/>
      <c r="P196" s="203"/>
      <c r="Q196" s="204"/>
      <c r="R196" s="205"/>
      <c r="S196" s="205"/>
      <c r="T196" s="205"/>
      <c r="U196" s="205"/>
      <c r="V196" s="204"/>
      <c r="W196" s="204"/>
      <c r="X196" s="204"/>
      <c r="Y196" s="204"/>
      <c r="Z196" s="204"/>
      <c r="AA196" s="204"/>
      <c r="AB196" s="204"/>
      <c r="AC196" s="219"/>
      <c r="AD196" s="219"/>
      <c r="AE196" s="219"/>
      <c r="AF196" s="219"/>
      <c r="AG196" s="219"/>
      <c r="AH196" s="219"/>
      <c r="AI196" s="219"/>
    </row>
    <row r="197" spans="1:35" s="164" customFormat="1">
      <c r="A197" s="204"/>
      <c r="B197" s="202"/>
      <c r="C197" s="202"/>
      <c r="D197" s="203"/>
      <c r="E197" s="203"/>
      <c r="F197" s="202"/>
      <c r="G197" s="202"/>
      <c r="H197" s="203"/>
      <c r="I197" s="203"/>
      <c r="J197" s="203"/>
      <c r="K197" s="203"/>
      <c r="L197" s="203"/>
      <c r="M197" s="203"/>
      <c r="N197" s="203"/>
      <c r="O197" s="203"/>
      <c r="P197" s="203"/>
      <c r="Q197" s="204"/>
      <c r="R197" s="205"/>
      <c r="S197" s="205"/>
      <c r="T197" s="205"/>
      <c r="U197" s="205"/>
      <c r="V197" s="204"/>
      <c r="W197" s="204"/>
      <c r="X197" s="204"/>
      <c r="Y197" s="204"/>
      <c r="Z197" s="204"/>
      <c r="AA197" s="204"/>
      <c r="AB197" s="204"/>
      <c r="AC197" s="219"/>
      <c r="AD197" s="219"/>
      <c r="AE197" s="219"/>
      <c r="AF197" s="219"/>
      <c r="AG197" s="219"/>
      <c r="AH197" s="219"/>
      <c r="AI197" s="219"/>
    </row>
    <row r="198" spans="1:35" s="164" customFormat="1">
      <c r="A198" s="204"/>
      <c r="B198" s="202"/>
      <c r="C198" s="202"/>
      <c r="D198" s="203"/>
      <c r="E198" s="203"/>
      <c r="F198" s="202"/>
      <c r="G198" s="202"/>
      <c r="H198" s="203"/>
      <c r="I198" s="203"/>
      <c r="J198" s="203"/>
      <c r="K198" s="203"/>
      <c r="L198" s="203"/>
      <c r="M198" s="203"/>
      <c r="N198" s="203"/>
      <c r="O198" s="203"/>
      <c r="P198" s="203"/>
      <c r="Q198" s="204"/>
      <c r="R198" s="205"/>
      <c r="S198" s="205"/>
      <c r="T198" s="205"/>
      <c r="U198" s="205"/>
      <c r="V198" s="204"/>
      <c r="W198" s="204"/>
      <c r="X198" s="204"/>
      <c r="Y198" s="204"/>
      <c r="Z198" s="204"/>
      <c r="AA198" s="204"/>
      <c r="AB198" s="204"/>
      <c r="AC198" s="219"/>
      <c r="AD198" s="219"/>
      <c r="AE198" s="219"/>
      <c r="AF198" s="219"/>
      <c r="AG198" s="219"/>
      <c r="AH198" s="219"/>
      <c r="AI198" s="219"/>
    </row>
    <row r="199" spans="1:35" s="164" customFormat="1">
      <c r="A199" s="204"/>
      <c r="B199" s="202"/>
      <c r="C199" s="202"/>
      <c r="D199" s="203"/>
      <c r="E199" s="203"/>
      <c r="F199" s="202"/>
      <c r="G199" s="202"/>
      <c r="H199" s="203"/>
      <c r="I199" s="203"/>
      <c r="J199" s="203"/>
      <c r="K199" s="203"/>
      <c r="L199" s="203"/>
      <c r="M199" s="203"/>
      <c r="N199" s="203"/>
      <c r="O199" s="203"/>
      <c r="P199" s="203"/>
      <c r="Q199" s="204"/>
      <c r="R199" s="205"/>
      <c r="S199" s="205"/>
      <c r="T199" s="205"/>
      <c r="U199" s="205"/>
      <c r="V199" s="204"/>
      <c r="W199" s="204"/>
      <c r="X199" s="204"/>
      <c r="Y199" s="204"/>
      <c r="Z199" s="204"/>
      <c r="AA199" s="204"/>
      <c r="AB199" s="204"/>
      <c r="AC199" s="219"/>
      <c r="AD199" s="219"/>
      <c r="AE199" s="219"/>
      <c r="AF199" s="219"/>
      <c r="AG199" s="219"/>
      <c r="AH199" s="219"/>
      <c r="AI199" s="219"/>
    </row>
    <row r="200" spans="1:35" s="164" customFormat="1">
      <c r="A200" s="204"/>
      <c r="B200" s="202"/>
      <c r="C200" s="202"/>
      <c r="D200" s="203"/>
      <c r="E200" s="203"/>
      <c r="F200" s="202"/>
      <c r="G200" s="202"/>
      <c r="H200" s="203"/>
      <c r="I200" s="203"/>
      <c r="J200" s="203"/>
      <c r="K200" s="203"/>
      <c r="L200" s="203"/>
      <c r="M200" s="203"/>
      <c r="N200" s="203"/>
      <c r="O200" s="203"/>
      <c r="P200" s="203"/>
      <c r="Q200" s="204"/>
      <c r="R200" s="205"/>
      <c r="S200" s="205"/>
      <c r="T200" s="205"/>
      <c r="U200" s="205"/>
      <c r="V200" s="204"/>
      <c r="W200" s="204"/>
      <c r="X200" s="204"/>
      <c r="Y200" s="204"/>
      <c r="Z200" s="204"/>
      <c r="AA200" s="204"/>
      <c r="AB200" s="204"/>
      <c r="AC200" s="219"/>
      <c r="AD200" s="219"/>
      <c r="AE200" s="219"/>
      <c r="AF200" s="219"/>
      <c r="AG200" s="219"/>
      <c r="AH200" s="219"/>
      <c r="AI200" s="219"/>
    </row>
    <row r="201" spans="1:35" s="164" customFormat="1">
      <c r="A201" s="204"/>
      <c r="B201" s="202"/>
      <c r="C201" s="202"/>
      <c r="D201" s="203"/>
      <c r="E201" s="203"/>
      <c r="F201" s="202"/>
      <c r="G201" s="202"/>
      <c r="H201" s="203"/>
      <c r="I201" s="203"/>
      <c r="J201" s="203"/>
      <c r="K201" s="203"/>
      <c r="L201" s="203"/>
      <c r="M201" s="203"/>
      <c r="N201" s="203"/>
      <c r="O201" s="203"/>
      <c r="P201" s="203"/>
      <c r="Q201" s="204"/>
      <c r="R201" s="205"/>
      <c r="S201" s="205"/>
      <c r="T201" s="205"/>
      <c r="U201" s="205"/>
      <c r="V201" s="204"/>
      <c r="W201" s="204"/>
      <c r="X201" s="204"/>
      <c r="Y201" s="204"/>
      <c r="Z201" s="204"/>
      <c r="AA201" s="204"/>
      <c r="AB201" s="204"/>
      <c r="AC201" s="219"/>
      <c r="AD201" s="219"/>
      <c r="AE201" s="219"/>
      <c r="AF201" s="219"/>
      <c r="AG201" s="219"/>
      <c r="AH201" s="219"/>
      <c r="AI201" s="219"/>
    </row>
    <row r="202" spans="1:35" s="164" customFormat="1">
      <c r="A202" s="204"/>
      <c r="B202" s="202"/>
      <c r="C202" s="202"/>
      <c r="D202" s="203"/>
      <c r="E202" s="203"/>
      <c r="F202" s="202"/>
      <c r="G202" s="202"/>
      <c r="H202" s="203"/>
      <c r="I202" s="203"/>
      <c r="J202" s="203"/>
      <c r="K202" s="203"/>
      <c r="L202" s="203"/>
      <c r="M202" s="203"/>
      <c r="N202" s="203"/>
      <c r="O202" s="203"/>
      <c r="P202" s="203"/>
      <c r="Q202" s="204"/>
      <c r="R202" s="205"/>
      <c r="S202" s="205"/>
      <c r="T202" s="205"/>
      <c r="U202" s="205"/>
      <c r="V202" s="204"/>
      <c r="W202" s="204"/>
      <c r="X202" s="204"/>
      <c r="Y202" s="204"/>
      <c r="Z202" s="204"/>
      <c r="AA202" s="204"/>
      <c r="AB202" s="204"/>
      <c r="AC202" s="219"/>
      <c r="AD202" s="219"/>
      <c r="AE202" s="219"/>
      <c r="AF202" s="219"/>
      <c r="AG202" s="219"/>
      <c r="AH202" s="219"/>
      <c r="AI202" s="219"/>
    </row>
    <row r="203" spans="1:35" s="164" customFormat="1">
      <c r="A203" s="204"/>
      <c r="B203" s="202"/>
      <c r="C203" s="202"/>
      <c r="D203" s="203"/>
      <c r="E203" s="203"/>
      <c r="F203" s="202"/>
      <c r="G203" s="202"/>
      <c r="H203" s="203"/>
      <c r="I203" s="203"/>
      <c r="J203" s="203"/>
      <c r="K203" s="203"/>
      <c r="L203" s="203"/>
      <c r="M203" s="203"/>
      <c r="N203" s="203"/>
      <c r="O203" s="203"/>
      <c r="P203" s="203"/>
      <c r="Q203" s="204"/>
      <c r="R203" s="205"/>
      <c r="S203" s="205"/>
      <c r="T203" s="205"/>
      <c r="U203" s="205"/>
      <c r="V203" s="204"/>
      <c r="W203" s="204"/>
      <c r="X203" s="204"/>
      <c r="Y203" s="204"/>
      <c r="Z203" s="204"/>
      <c r="AA203" s="204"/>
      <c r="AB203" s="204"/>
      <c r="AC203" s="219"/>
      <c r="AD203" s="219"/>
      <c r="AE203" s="219"/>
      <c r="AF203" s="219"/>
      <c r="AG203" s="219"/>
      <c r="AH203" s="219"/>
      <c r="AI203" s="219"/>
    </row>
    <row r="204" spans="1:35" s="164" customFormat="1">
      <c r="A204" s="204"/>
      <c r="B204" s="202"/>
      <c r="C204" s="202"/>
      <c r="D204" s="203"/>
      <c r="E204" s="203"/>
      <c r="F204" s="202"/>
      <c r="G204" s="202"/>
      <c r="H204" s="203"/>
      <c r="I204" s="203"/>
      <c r="J204" s="203"/>
      <c r="K204" s="203"/>
      <c r="L204" s="203"/>
      <c r="M204" s="203"/>
      <c r="N204" s="203"/>
      <c r="O204" s="203"/>
      <c r="P204" s="203"/>
      <c r="Q204" s="204"/>
      <c r="R204" s="205"/>
      <c r="S204" s="205"/>
      <c r="T204" s="205"/>
      <c r="U204" s="205"/>
      <c r="V204" s="204"/>
      <c r="W204" s="204"/>
      <c r="X204" s="204"/>
      <c r="Y204" s="204"/>
      <c r="Z204" s="204"/>
      <c r="AA204" s="204"/>
      <c r="AB204" s="204"/>
      <c r="AC204" s="219"/>
      <c r="AD204" s="219"/>
      <c r="AE204" s="219"/>
      <c r="AF204" s="219"/>
      <c r="AG204" s="219"/>
      <c r="AH204" s="219"/>
      <c r="AI204" s="219"/>
    </row>
    <row r="205" spans="1:35" s="164" customFormat="1">
      <c r="A205" s="204"/>
      <c r="B205" s="202"/>
      <c r="C205" s="202"/>
      <c r="D205" s="203"/>
      <c r="E205" s="203"/>
      <c r="F205" s="202"/>
      <c r="G205" s="202"/>
      <c r="H205" s="203"/>
      <c r="I205" s="203"/>
      <c r="J205" s="203"/>
      <c r="K205" s="203"/>
      <c r="L205" s="203"/>
      <c r="M205" s="203"/>
      <c r="N205" s="203"/>
      <c r="O205" s="203"/>
      <c r="P205" s="203"/>
      <c r="Q205" s="204"/>
      <c r="R205" s="205"/>
      <c r="S205" s="205"/>
      <c r="T205" s="205"/>
      <c r="U205" s="205"/>
      <c r="V205" s="204"/>
      <c r="W205" s="204"/>
      <c r="X205" s="204"/>
      <c r="Y205" s="204"/>
      <c r="Z205" s="204"/>
      <c r="AA205" s="204"/>
      <c r="AB205" s="204"/>
      <c r="AC205" s="219"/>
      <c r="AD205" s="219"/>
      <c r="AE205" s="219"/>
      <c r="AF205" s="219"/>
      <c r="AG205" s="219"/>
      <c r="AH205" s="219"/>
      <c r="AI205" s="219"/>
    </row>
    <row r="206" spans="1:35" s="164" customFormat="1">
      <c r="A206" s="204"/>
      <c r="B206" s="202"/>
      <c r="C206" s="202"/>
      <c r="D206" s="203"/>
      <c r="E206" s="203"/>
      <c r="F206" s="202"/>
      <c r="G206" s="202"/>
      <c r="H206" s="203"/>
      <c r="I206" s="203"/>
      <c r="J206" s="203"/>
      <c r="K206" s="203"/>
      <c r="L206" s="203"/>
      <c r="M206" s="203"/>
      <c r="N206" s="203"/>
      <c r="O206" s="203"/>
      <c r="P206" s="203"/>
      <c r="Q206" s="204"/>
      <c r="R206" s="205"/>
      <c r="S206" s="205"/>
      <c r="T206" s="205"/>
      <c r="U206" s="205"/>
      <c r="V206" s="204"/>
      <c r="W206" s="204"/>
      <c r="X206" s="204"/>
      <c r="Y206" s="204"/>
      <c r="Z206" s="204"/>
      <c r="AA206" s="204"/>
      <c r="AB206" s="204"/>
      <c r="AC206" s="219"/>
      <c r="AD206" s="219"/>
      <c r="AE206" s="219"/>
      <c r="AF206" s="219"/>
      <c r="AG206" s="219"/>
      <c r="AH206" s="219"/>
      <c r="AI206" s="219"/>
    </row>
    <row r="207" spans="1:35" s="164" customFormat="1">
      <c r="A207" s="204"/>
      <c r="B207" s="202"/>
      <c r="C207" s="202"/>
      <c r="D207" s="203"/>
      <c r="E207" s="203"/>
      <c r="F207" s="202"/>
      <c r="G207" s="202"/>
      <c r="H207" s="203"/>
      <c r="I207" s="203"/>
      <c r="J207" s="203"/>
      <c r="K207" s="203"/>
      <c r="L207" s="203"/>
      <c r="M207" s="203"/>
      <c r="N207" s="203"/>
      <c r="O207" s="203"/>
      <c r="P207" s="203"/>
      <c r="Q207" s="204"/>
      <c r="R207" s="205"/>
      <c r="S207" s="205"/>
      <c r="T207" s="205"/>
      <c r="U207" s="205"/>
      <c r="V207" s="204"/>
      <c r="W207" s="204"/>
      <c r="X207" s="204"/>
      <c r="Y207" s="204"/>
      <c r="Z207" s="204"/>
      <c r="AA207" s="204"/>
      <c r="AB207" s="204"/>
      <c r="AC207" s="219"/>
      <c r="AD207" s="219"/>
      <c r="AE207" s="219"/>
      <c r="AF207" s="219"/>
      <c r="AG207" s="219"/>
      <c r="AH207" s="219"/>
      <c r="AI207" s="219"/>
    </row>
    <row r="208" spans="1:35" s="164" customFormat="1">
      <c r="A208" s="204"/>
      <c r="B208" s="202"/>
      <c r="C208" s="202"/>
      <c r="D208" s="203"/>
      <c r="E208" s="203"/>
      <c r="F208" s="202"/>
      <c r="G208" s="202"/>
      <c r="H208" s="203"/>
      <c r="I208" s="203"/>
      <c r="J208" s="203"/>
      <c r="K208" s="203"/>
      <c r="L208" s="203"/>
      <c r="M208" s="203"/>
      <c r="N208" s="203"/>
      <c r="O208" s="203"/>
      <c r="P208" s="203"/>
      <c r="Q208" s="204"/>
      <c r="R208" s="205"/>
      <c r="S208" s="205"/>
      <c r="T208" s="205"/>
      <c r="U208" s="205"/>
      <c r="V208" s="204"/>
      <c r="W208" s="204"/>
      <c r="X208" s="204"/>
      <c r="Y208" s="204"/>
      <c r="Z208" s="204"/>
      <c r="AA208" s="204"/>
      <c r="AB208" s="204"/>
      <c r="AC208" s="219"/>
      <c r="AD208" s="219"/>
      <c r="AE208" s="219"/>
      <c r="AF208" s="219"/>
      <c r="AG208" s="219"/>
      <c r="AH208" s="219"/>
      <c r="AI208" s="219"/>
    </row>
    <row r="209" spans="1:35" s="164" customFormat="1">
      <c r="A209" s="204"/>
      <c r="B209" s="202"/>
      <c r="C209" s="202"/>
      <c r="D209" s="203"/>
      <c r="E209" s="203"/>
      <c r="F209" s="202"/>
      <c r="G209" s="202"/>
      <c r="H209" s="203"/>
      <c r="I209" s="203"/>
      <c r="J209" s="203"/>
      <c r="K209" s="203"/>
      <c r="L209" s="203"/>
      <c r="M209" s="203"/>
      <c r="N209" s="203"/>
      <c r="O209" s="203"/>
      <c r="P209" s="203"/>
      <c r="Q209" s="204"/>
      <c r="R209" s="205"/>
      <c r="S209" s="205"/>
      <c r="T209" s="205"/>
      <c r="U209" s="205"/>
      <c r="V209" s="204"/>
      <c r="W209" s="204"/>
      <c r="X209" s="204"/>
      <c r="Y209" s="204"/>
      <c r="Z209" s="204"/>
      <c r="AA209" s="204"/>
      <c r="AB209" s="204"/>
      <c r="AC209" s="219"/>
      <c r="AD209" s="219"/>
      <c r="AE209" s="219"/>
      <c r="AF209" s="219"/>
      <c r="AG209" s="219"/>
      <c r="AH209" s="219"/>
      <c r="AI209" s="219"/>
    </row>
    <row r="210" spans="1:35" s="164" customFormat="1">
      <c r="A210" s="204"/>
      <c r="B210" s="202"/>
      <c r="C210" s="202"/>
      <c r="D210" s="203"/>
      <c r="E210" s="203"/>
      <c r="F210" s="202"/>
      <c r="G210" s="202"/>
      <c r="H210" s="203"/>
      <c r="I210" s="203"/>
      <c r="J210" s="203"/>
      <c r="K210" s="203"/>
      <c r="L210" s="203"/>
      <c r="M210" s="203"/>
      <c r="N210" s="203"/>
      <c r="O210" s="203"/>
      <c r="P210" s="203"/>
      <c r="Q210" s="204"/>
      <c r="R210" s="205"/>
      <c r="S210" s="205"/>
      <c r="T210" s="205"/>
      <c r="U210" s="205"/>
      <c r="V210" s="204"/>
      <c r="W210" s="204"/>
      <c r="X210" s="204"/>
      <c r="Y210" s="204"/>
      <c r="Z210" s="204"/>
      <c r="AA210" s="204"/>
      <c r="AB210" s="204"/>
      <c r="AC210" s="219"/>
      <c r="AD210" s="219"/>
      <c r="AE210" s="219"/>
      <c r="AF210" s="219"/>
      <c r="AG210" s="219"/>
      <c r="AH210" s="219"/>
      <c r="AI210" s="219"/>
    </row>
    <row r="211" spans="1:35" s="164" customFormat="1">
      <c r="A211" s="204"/>
      <c r="B211" s="202"/>
      <c r="C211" s="202"/>
      <c r="D211" s="203"/>
      <c r="E211" s="203"/>
      <c r="F211" s="202"/>
      <c r="G211" s="202"/>
      <c r="H211" s="203"/>
      <c r="I211" s="203"/>
      <c r="J211" s="203"/>
      <c r="K211" s="203"/>
      <c r="L211" s="203"/>
      <c r="M211" s="203"/>
      <c r="N211" s="203"/>
      <c r="O211" s="203"/>
      <c r="P211" s="203"/>
      <c r="Q211" s="204"/>
      <c r="R211" s="205"/>
      <c r="S211" s="205"/>
      <c r="T211" s="205"/>
      <c r="U211" s="205"/>
      <c r="V211" s="204"/>
      <c r="W211" s="204"/>
      <c r="X211" s="204"/>
      <c r="Y211" s="204"/>
      <c r="Z211" s="204"/>
      <c r="AA211" s="204"/>
      <c r="AB211" s="204"/>
      <c r="AC211" s="219"/>
      <c r="AD211" s="219"/>
      <c r="AE211" s="219"/>
      <c r="AF211" s="219"/>
      <c r="AG211" s="219"/>
      <c r="AH211" s="219"/>
      <c r="AI211" s="219"/>
    </row>
    <row r="212" spans="1:35" s="164" customFormat="1">
      <c r="A212" s="204"/>
      <c r="B212" s="202"/>
      <c r="C212" s="202"/>
      <c r="D212" s="203"/>
      <c r="E212" s="203"/>
      <c r="F212" s="202"/>
      <c r="G212" s="202"/>
      <c r="H212" s="203"/>
      <c r="I212" s="203"/>
      <c r="J212" s="203"/>
      <c r="K212" s="203"/>
      <c r="L212" s="203"/>
      <c r="M212" s="203"/>
      <c r="N212" s="203"/>
      <c r="O212" s="203"/>
      <c r="P212" s="203"/>
      <c r="Q212" s="204"/>
      <c r="R212" s="205"/>
      <c r="S212" s="205"/>
      <c r="T212" s="205"/>
      <c r="U212" s="205"/>
      <c r="V212" s="204"/>
      <c r="W212" s="204"/>
      <c r="X212" s="204"/>
      <c r="Y212" s="204"/>
      <c r="Z212" s="204"/>
      <c r="AA212" s="204"/>
      <c r="AB212" s="204"/>
      <c r="AC212" s="219"/>
      <c r="AD212" s="219"/>
      <c r="AE212" s="219"/>
      <c r="AF212" s="219"/>
      <c r="AG212" s="219"/>
      <c r="AH212" s="219"/>
      <c r="AI212" s="219"/>
    </row>
    <row r="213" spans="1:35" s="164" customFormat="1">
      <c r="A213" s="204"/>
      <c r="B213" s="202"/>
      <c r="C213" s="202"/>
      <c r="D213" s="203"/>
      <c r="E213" s="203"/>
      <c r="F213" s="202"/>
      <c r="G213" s="202"/>
      <c r="H213" s="203"/>
      <c r="I213" s="203"/>
      <c r="J213" s="203"/>
      <c r="K213" s="203"/>
      <c r="L213" s="203"/>
      <c r="M213" s="203"/>
      <c r="N213" s="203"/>
      <c r="O213" s="203"/>
      <c r="P213" s="203"/>
      <c r="Q213" s="204"/>
      <c r="R213" s="205"/>
      <c r="S213" s="205"/>
      <c r="T213" s="205"/>
      <c r="U213" s="205"/>
      <c r="V213" s="204"/>
      <c r="W213" s="204"/>
      <c r="X213" s="204"/>
      <c r="Y213" s="204"/>
      <c r="Z213" s="204"/>
      <c r="AA213" s="204"/>
      <c r="AB213" s="204"/>
      <c r="AC213" s="219"/>
      <c r="AD213" s="219"/>
      <c r="AE213" s="219"/>
      <c r="AF213" s="219"/>
      <c r="AG213" s="219"/>
      <c r="AH213" s="219"/>
      <c r="AI213" s="219"/>
    </row>
    <row r="214" spans="1:35" s="164" customFormat="1">
      <c r="A214" s="204"/>
      <c r="B214" s="202"/>
      <c r="C214" s="202"/>
      <c r="D214" s="203"/>
      <c r="E214" s="203"/>
      <c r="F214" s="202"/>
      <c r="G214" s="202"/>
      <c r="H214" s="203"/>
      <c r="I214" s="203"/>
      <c r="J214" s="203"/>
      <c r="K214" s="203"/>
      <c r="L214" s="203"/>
      <c r="M214" s="203"/>
      <c r="N214" s="203"/>
      <c r="O214" s="203"/>
      <c r="P214" s="203"/>
      <c r="Q214" s="204"/>
      <c r="R214" s="205"/>
      <c r="S214" s="205"/>
      <c r="T214" s="205"/>
      <c r="U214" s="205"/>
      <c r="V214" s="204"/>
      <c r="W214" s="204"/>
      <c r="X214" s="204"/>
      <c r="Y214" s="204"/>
      <c r="Z214" s="204"/>
      <c r="AA214" s="204"/>
      <c r="AB214" s="204"/>
      <c r="AC214" s="219"/>
      <c r="AD214" s="219"/>
      <c r="AE214" s="219"/>
      <c r="AF214" s="219"/>
      <c r="AG214" s="219"/>
      <c r="AH214" s="219"/>
      <c r="AI214" s="219"/>
    </row>
    <row r="215" spans="1:35" s="164" customFormat="1">
      <c r="A215" s="204"/>
      <c r="B215" s="202"/>
      <c r="C215" s="202"/>
      <c r="D215" s="203"/>
      <c r="E215" s="203"/>
      <c r="F215" s="202"/>
      <c r="G215" s="202"/>
      <c r="H215" s="203"/>
      <c r="I215" s="203"/>
      <c r="J215" s="203"/>
      <c r="K215" s="203"/>
      <c r="L215" s="203"/>
      <c r="M215" s="203"/>
      <c r="N215" s="203"/>
      <c r="O215" s="203"/>
      <c r="P215" s="203"/>
      <c r="Q215" s="204"/>
      <c r="R215" s="205"/>
      <c r="S215" s="205"/>
      <c r="T215" s="205"/>
      <c r="U215" s="205"/>
      <c r="V215" s="204"/>
      <c r="W215" s="204"/>
      <c r="X215" s="204"/>
      <c r="Y215" s="204"/>
      <c r="Z215" s="204"/>
      <c r="AA215" s="204"/>
      <c r="AB215" s="204"/>
      <c r="AC215" s="219"/>
      <c r="AD215" s="219"/>
      <c r="AE215" s="219"/>
      <c r="AF215" s="219"/>
      <c r="AG215" s="219"/>
      <c r="AH215" s="219"/>
      <c r="AI215" s="219"/>
    </row>
    <row r="216" spans="1:35" s="164" customFormat="1">
      <c r="A216" s="204"/>
      <c r="B216" s="202"/>
      <c r="C216" s="202"/>
      <c r="D216" s="203"/>
      <c r="E216" s="203"/>
      <c r="F216" s="202"/>
      <c r="G216" s="202"/>
      <c r="H216" s="203"/>
      <c r="I216" s="203"/>
      <c r="J216" s="203"/>
      <c r="K216" s="203"/>
      <c r="L216" s="203"/>
      <c r="M216" s="203"/>
      <c r="N216" s="203"/>
      <c r="O216" s="203"/>
      <c r="P216" s="203"/>
      <c r="Q216" s="204"/>
      <c r="R216" s="205"/>
      <c r="S216" s="205"/>
      <c r="T216" s="205"/>
      <c r="U216" s="205"/>
      <c r="V216" s="204"/>
      <c r="W216" s="204"/>
      <c r="X216" s="204"/>
      <c r="Y216" s="204"/>
      <c r="Z216" s="204"/>
      <c r="AA216" s="204"/>
      <c r="AB216" s="204"/>
      <c r="AC216" s="219"/>
      <c r="AD216" s="219"/>
      <c r="AE216" s="219"/>
      <c r="AF216" s="219"/>
      <c r="AG216" s="219"/>
      <c r="AH216" s="219"/>
      <c r="AI216" s="219"/>
    </row>
    <row r="217" spans="1:35" s="164" customFormat="1">
      <c r="A217" s="204"/>
      <c r="B217" s="202"/>
      <c r="C217" s="202"/>
      <c r="D217" s="203"/>
      <c r="E217" s="203"/>
      <c r="F217" s="202"/>
      <c r="G217" s="202"/>
      <c r="H217" s="203"/>
      <c r="I217" s="203"/>
      <c r="J217" s="203"/>
      <c r="K217" s="203"/>
      <c r="L217" s="203"/>
      <c r="M217" s="203"/>
      <c r="N217" s="203"/>
      <c r="O217" s="203"/>
      <c r="P217" s="203"/>
      <c r="Q217" s="204"/>
      <c r="R217" s="205"/>
      <c r="S217" s="205"/>
      <c r="T217" s="205"/>
      <c r="U217" s="205"/>
      <c r="V217" s="204"/>
      <c r="W217" s="204"/>
      <c r="X217" s="204"/>
      <c r="Y217" s="204"/>
      <c r="Z217" s="204"/>
      <c r="AA217" s="204"/>
      <c r="AB217" s="204"/>
      <c r="AC217" s="219"/>
      <c r="AD217" s="219"/>
      <c r="AE217" s="219"/>
      <c r="AF217" s="219"/>
      <c r="AG217" s="219"/>
      <c r="AH217" s="219"/>
      <c r="AI217" s="219"/>
    </row>
    <row r="218" spans="1:35" s="164" customFormat="1">
      <c r="A218" s="204"/>
      <c r="B218" s="202"/>
      <c r="C218" s="202"/>
      <c r="D218" s="203"/>
      <c r="E218" s="203"/>
      <c r="F218" s="202"/>
      <c r="G218" s="202"/>
      <c r="H218" s="203"/>
      <c r="I218" s="203"/>
      <c r="J218" s="203"/>
      <c r="K218" s="203"/>
      <c r="L218" s="203"/>
      <c r="M218" s="203"/>
      <c r="N218" s="203"/>
      <c r="O218" s="203"/>
      <c r="P218" s="203"/>
      <c r="Q218" s="204"/>
      <c r="R218" s="205"/>
      <c r="S218" s="205"/>
      <c r="T218" s="205"/>
      <c r="U218" s="205"/>
      <c r="V218" s="204"/>
      <c r="W218" s="204"/>
      <c r="X218" s="204"/>
      <c r="Y218" s="204"/>
      <c r="Z218" s="204"/>
      <c r="AA218" s="204"/>
      <c r="AB218" s="204"/>
      <c r="AC218" s="219"/>
      <c r="AD218" s="219"/>
      <c r="AE218" s="219"/>
      <c r="AF218" s="219"/>
      <c r="AG218" s="219"/>
      <c r="AH218" s="219"/>
      <c r="AI218" s="219"/>
    </row>
    <row r="219" spans="1:35" s="164" customFormat="1">
      <c r="A219" s="204"/>
      <c r="B219" s="202"/>
      <c r="C219" s="202"/>
      <c r="D219" s="203"/>
      <c r="E219" s="203"/>
      <c r="F219" s="202"/>
      <c r="G219" s="202"/>
      <c r="H219" s="203"/>
      <c r="I219" s="203"/>
      <c r="J219" s="203"/>
      <c r="K219" s="203"/>
      <c r="L219" s="203"/>
      <c r="M219" s="203"/>
      <c r="N219" s="203"/>
      <c r="O219" s="203"/>
      <c r="P219" s="203"/>
      <c r="Q219" s="204"/>
      <c r="R219" s="205"/>
      <c r="S219" s="205"/>
      <c r="T219" s="205"/>
      <c r="U219" s="205"/>
      <c r="V219" s="204"/>
      <c r="W219" s="204"/>
      <c r="X219" s="204"/>
      <c r="Y219" s="204"/>
      <c r="Z219" s="204"/>
      <c r="AA219" s="204"/>
      <c r="AB219" s="204"/>
      <c r="AC219" s="219"/>
      <c r="AD219" s="219"/>
      <c r="AE219" s="219"/>
      <c r="AF219" s="219"/>
      <c r="AG219" s="219"/>
      <c r="AH219" s="219"/>
      <c r="AI219" s="219"/>
    </row>
    <row r="220" spans="1:35" s="164" customFormat="1">
      <c r="A220" s="204"/>
      <c r="B220" s="202"/>
      <c r="C220" s="202"/>
      <c r="D220" s="203"/>
      <c r="E220" s="203"/>
      <c r="F220" s="202"/>
      <c r="G220" s="202"/>
      <c r="H220" s="203"/>
      <c r="I220" s="203"/>
      <c r="J220" s="203"/>
      <c r="K220" s="203"/>
      <c r="L220" s="203"/>
      <c r="M220" s="203"/>
      <c r="N220" s="203"/>
      <c r="O220" s="203"/>
      <c r="P220" s="203"/>
      <c r="Q220" s="204"/>
      <c r="R220" s="205"/>
      <c r="S220" s="205"/>
      <c r="T220" s="205"/>
      <c r="U220" s="205"/>
      <c r="V220" s="204"/>
      <c r="W220" s="204"/>
      <c r="X220" s="204"/>
      <c r="Y220" s="204"/>
      <c r="Z220" s="204"/>
      <c r="AA220" s="204"/>
      <c r="AB220" s="204"/>
      <c r="AC220" s="219"/>
      <c r="AD220" s="219"/>
      <c r="AE220" s="219"/>
      <c r="AF220" s="219"/>
      <c r="AG220" s="219"/>
      <c r="AH220" s="219"/>
      <c r="AI220" s="219"/>
    </row>
    <row r="221" spans="1:35" s="164" customFormat="1">
      <c r="A221" s="204"/>
      <c r="B221" s="202"/>
      <c r="C221" s="202"/>
      <c r="D221" s="203"/>
      <c r="E221" s="203"/>
      <c r="F221" s="202"/>
      <c r="G221" s="202"/>
      <c r="H221" s="203"/>
      <c r="I221" s="203"/>
      <c r="J221" s="203"/>
      <c r="K221" s="203"/>
      <c r="L221" s="203"/>
      <c r="M221" s="203"/>
      <c r="N221" s="203"/>
      <c r="O221" s="203"/>
      <c r="P221" s="203"/>
      <c r="Q221" s="204"/>
      <c r="R221" s="205"/>
      <c r="S221" s="205"/>
      <c r="T221" s="205"/>
      <c r="U221" s="205"/>
      <c r="V221" s="204"/>
      <c r="W221" s="204"/>
      <c r="X221" s="204"/>
      <c r="Y221" s="204"/>
      <c r="Z221" s="204"/>
      <c r="AA221" s="204"/>
      <c r="AB221" s="204"/>
      <c r="AC221" s="219"/>
      <c r="AD221" s="219"/>
      <c r="AE221" s="219"/>
      <c r="AF221" s="219"/>
      <c r="AG221" s="219"/>
      <c r="AH221" s="219"/>
      <c r="AI221" s="219"/>
    </row>
    <row r="222" spans="1:35" s="164" customFormat="1">
      <c r="A222" s="204"/>
      <c r="B222" s="202"/>
      <c r="C222" s="202"/>
      <c r="D222" s="203"/>
      <c r="E222" s="203"/>
      <c r="F222" s="202"/>
      <c r="G222" s="202"/>
      <c r="H222" s="203"/>
      <c r="I222" s="203"/>
      <c r="J222" s="203"/>
      <c r="K222" s="203"/>
      <c r="L222" s="203"/>
      <c r="M222" s="203"/>
      <c r="N222" s="203"/>
      <c r="O222" s="203"/>
      <c r="P222" s="203"/>
      <c r="Q222" s="204"/>
      <c r="R222" s="205"/>
      <c r="S222" s="205"/>
      <c r="T222" s="205"/>
      <c r="U222" s="205"/>
      <c r="V222" s="204"/>
      <c r="W222" s="204"/>
      <c r="X222" s="204"/>
      <c r="Y222" s="204"/>
      <c r="Z222" s="204"/>
      <c r="AA222" s="204"/>
      <c r="AB222" s="204"/>
      <c r="AC222" s="219"/>
      <c r="AD222" s="219"/>
      <c r="AE222" s="219"/>
      <c r="AF222" s="219"/>
      <c r="AG222" s="219"/>
      <c r="AH222" s="219"/>
      <c r="AI222" s="219"/>
    </row>
    <row r="223" spans="1:35" s="164" customFormat="1">
      <c r="A223" s="204"/>
      <c r="B223" s="202"/>
      <c r="C223" s="202"/>
      <c r="D223" s="203"/>
      <c r="E223" s="203"/>
      <c r="F223" s="202"/>
      <c r="G223" s="202"/>
      <c r="H223" s="203"/>
      <c r="I223" s="203"/>
      <c r="J223" s="203"/>
      <c r="K223" s="203"/>
      <c r="L223" s="203"/>
      <c r="M223" s="203"/>
      <c r="N223" s="203"/>
      <c r="O223" s="203"/>
      <c r="P223" s="203"/>
      <c r="Q223" s="204"/>
      <c r="R223" s="205"/>
      <c r="S223" s="205"/>
      <c r="T223" s="205"/>
      <c r="U223" s="205"/>
      <c r="V223" s="204"/>
      <c r="W223" s="204"/>
      <c r="X223" s="204"/>
      <c r="Y223" s="204"/>
      <c r="Z223" s="204"/>
      <c r="AA223" s="204"/>
      <c r="AB223" s="204"/>
      <c r="AC223" s="219"/>
      <c r="AD223" s="219"/>
      <c r="AE223" s="219"/>
      <c r="AF223" s="219"/>
      <c r="AG223" s="219"/>
      <c r="AH223" s="219"/>
      <c r="AI223" s="219"/>
    </row>
    <row r="224" spans="1:35" s="164" customFormat="1">
      <c r="A224" s="204"/>
      <c r="B224" s="202"/>
      <c r="C224" s="202"/>
      <c r="D224" s="203"/>
      <c r="E224" s="203"/>
      <c r="F224" s="202"/>
      <c r="G224" s="202"/>
      <c r="H224" s="203"/>
      <c r="I224" s="203"/>
      <c r="J224" s="203"/>
      <c r="K224" s="203"/>
      <c r="L224" s="203"/>
      <c r="M224" s="203"/>
      <c r="N224" s="203"/>
      <c r="O224" s="203"/>
      <c r="P224" s="203"/>
      <c r="Q224" s="204"/>
      <c r="R224" s="205"/>
      <c r="S224" s="205"/>
      <c r="T224" s="205"/>
      <c r="U224" s="205"/>
      <c r="V224" s="204"/>
      <c r="W224" s="204"/>
      <c r="X224" s="204"/>
      <c r="Y224" s="204"/>
      <c r="Z224" s="204"/>
      <c r="AA224" s="204"/>
      <c r="AB224" s="204"/>
      <c r="AC224" s="219"/>
      <c r="AD224" s="219"/>
      <c r="AE224" s="219"/>
      <c r="AF224" s="219"/>
      <c r="AG224" s="219"/>
      <c r="AH224" s="219"/>
      <c r="AI224" s="219"/>
    </row>
    <row r="225" spans="1:35" s="164" customFormat="1">
      <c r="A225" s="204"/>
      <c r="B225" s="202"/>
      <c r="C225" s="202"/>
      <c r="D225" s="203"/>
      <c r="E225" s="203"/>
      <c r="F225" s="202"/>
      <c r="G225" s="202"/>
      <c r="H225" s="203"/>
      <c r="I225" s="203"/>
      <c r="J225" s="203"/>
      <c r="K225" s="203"/>
      <c r="L225" s="203"/>
      <c r="M225" s="203"/>
      <c r="N225" s="203"/>
      <c r="O225" s="203"/>
      <c r="P225" s="203"/>
      <c r="Q225" s="204"/>
      <c r="R225" s="205"/>
      <c r="S225" s="205"/>
      <c r="T225" s="205"/>
      <c r="U225" s="205"/>
      <c r="V225" s="204"/>
      <c r="W225" s="204"/>
      <c r="X225" s="204"/>
      <c r="Y225" s="204"/>
      <c r="Z225" s="204"/>
      <c r="AA225" s="204"/>
      <c r="AB225" s="204"/>
      <c r="AC225" s="219"/>
      <c r="AD225" s="219"/>
      <c r="AE225" s="219"/>
      <c r="AF225" s="219"/>
      <c r="AG225" s="219"/>
      <c r="AH225" s="219"/>
      <c r="AI225" s="219"/>
    </row>
    <row r="226" spans="1:35" s="164" customFormat="1">
      <c r="A226" s="204"/>
      <c r="B226" s="202"/>
      <c r="C226" s="202"/>
      <c r="D226" s="203"/>
      <c r="E226" s="203"/>
      <c r="F226" s="202"/>
      <c r="G226" s="202"/>
      <c r="H226" s="203"/>
      <c r="I226" s="203"/>
      <c r="J226" s="203"/>
      <c r="K226" s="203"/>
      <c r="L226" s="203"/>
      <c r="M226" s="203"/>
      <c r="N226" s="203"/>
      <c r="O226" s="203"/>
      <c r="P226" s="203"/>
      <c r="Q226" s="204"/>
      <c r="R226" s="205"/>
      <c r="S226" s="205"/>
      <c r="T226" s="205"/>
      <c r="U226" s="205"/>
      <c r="V226" s="204"/>
      <c r="W226" s="204"/>
      <c r="X226" s="204"/>
      <c r="Y226" s="204"/>
      <c r="Z226" s="204"/>
      <c r="AA226" s="204"/>
      <c r="AB226" s="204"/>
      <c r="AC226" s="219"/>
      <c r="AD226" s="219"/>
      <c r="AE226" s="219"/>
      <c r="AF226" s="219"/>
      <c r="AG226" s="219"/>
      <c r="AH226" s="219"/>
      <c r="AI226" s="219"/>
    </row>
    <row r="227" spans="1:35" s="164" customFormat="1">
      <c r="A227" s="204"/>
      <c r="B227" s="202"/>
      <c r="C227" s="202"/>
      <c r="D227" s="203"/>
      <c r="E227" s="203"/>
      <c r="F227" s="202"/>
      <c r="G227" s="202"/>
      <c r="H227" s="203"/>
      <c r="I227" s="203"/>
      <c r="J227" s="203"/>
      <c r="K227" s="203"/>
      <c r="L227" s="203"/>
      <c r="M227" s="203"/>
      <c r="N227" s="203"/>
      <c r="O227" s="203"/>
      <c r="P227" s="203"/>
      <c r="Q227" s="204"/>
      <c r="R227" s="205"/>
      <c r="S227" s="205"/>
      <c r="T227" s="205"/>
      <c r="U227" s="205"/>
      <c r="V227" s="204"/>
      <c r="W227" s="204"/>
      <c r="X227" s="204"/>
      <c r="Y227" s="204"/>
      <c r="Z227" s="204"/>
      <c r="AA227" s="204"/>
      <c r="AB227" s="204"/>
      <c r="AC227" s="219"/>
      <c r="AD227" s="219"/>
      <c r="AE227" s="219"/>
      <c r="AF227" s="219"/>
      <c r="AG227" s="219"/>
      <c r="AH227" s="219"/>
      <c r="AI227" s="219"/>
    </row>
    <row r="228" spans="1:35" s="164" customFormat="1">
      <c r="A228" s="204"/>
      <c r="B228" s="202"/>
      <c r="C228" s="202"/>
      <c r="D228" s="203"/>
      <c r="E228" s="203"/>
      <c r="F228" s="202"/>
      <c r="G228" s="202"/>
      <c r="H228" s="203"/>
      <c r="I228" s="203"/>
      <c r="J228" s="203"/>
      <c r="K228" s="203"/>
      <c r="L228" s="203"/>
      <c r="M228" s="203"/>
      <c r="N228" s="203"/>
      <c r="O228" s="203"/>
      <c r="P228" s="203"/>
      <c r="Q228" s="204"/>
      <c r="R228" s="205"/>
      <c r="S228" s="205"/>
      <c r="T228" s="205"/>
      <c r="U228" s="205"/>
      <c r="V228" s="204"/>
      <c r="W228" s="204"/>
      <c r="X228" s="204"/>
      <c r="Y228" s="204"/>
      <c r="Z228" s="204"/>
      <c r="AA228" s="204"/>
      <c r="AB228" s="204"/>
      <c r="AC228" s="219"/>
      <c r="AD228" s="219"/>
      <c r="AE228" s="219"/>
      <c r="AF228" s="219"/>
      <c r="AG228" s="219"/>
      <c r="AH228" s="219"/>
      <c r="AI228" s="219"/>
    </row>
    <row r="229" spans="1:35" s="164" customFormat="1">
      <c r="A229" s="204"/>
      <c r="B229" s="202"/>
      <c r="C229" s="202"/>
      <c r="D229" s="203"/>
      <c r="E229" s="203"/>
      <c r="F229" s="202"/>
      <c r="G229" s="202"/>
      <c r="H229" s="203"/>
      <c r="I229" s="203"/>
      <c r="J229" s="203"/>
      <c r="K229" s="203"/>
      <c r="L229" s="203"/>
      <c r="M229" s="203"/>
      <c r="N229" s="203"/>
      <c r="O229" s="203"/>
      <c r="P229" s="203"/>
      <c r="Q229" s="204"/>
      <c r="R229" s="205"/>
      <c r="S229" s="205"/>
      <c r="T229" s="205"/>
      <c r="U229" s="205"/>
      <c r="V229" s="204"/>
      <c r="W229" s="204"/>
      <c r="X229" s="204"/>
      <c r="Y229" s="204"/>
      <c r="Z229" s="204"/>
      <c r="AA229" s="204"/>
      <c r="AB229" s="204"/>
      <c r="AC229" s="219"/>
      <c r="AD229" s="219"/>
      <c r="AE229" s="219"/>
      <c r="AF229" s="219"/>
      <c r="AG229" s="219"/>
      <c r="AH229" s="219"/>
      <c r="AI229" s="219"/>
    </row>
    <row r="230" spans="1:35" s="164" customFormat="1">
      <c r="A230" s="204"/>
      <c r="B230" s="202"/>
      <c r="C230" s="202"/>
      <c r="D230" s="203"/>
      <c r="E230" s="203"/>
      <c r="F230" s="202"/>
      <c r="G230" s="202"/>
      <c r="H230" s="203"/>
      <c r="I230" s="203"/>
      <c r="J230" s="203"/>
      <c r="K230" s="203"/>
      <c r="L230" s="203"/>
      <c r="M230" s="203"/>
      <c r="N230" s="203"/>
      <c r="O230" s="203"/>
      <c r="P230" s="203"/>
      <c r="Q230" s="204"/>
      <c r="R230" s="205"/>
      <c r="S230" s="205"/>
      <c r="T230" s="205"/>
      <c r="U230" s="205"/>
      <c r="V230" s="204"/>
      <c r="W230" s="204"/>
      <c r="X230" s="204"/>
      <c r="Y230" s="204"/>
      <c r="Z230" s="204"/>
      <c r="AA230" s="204"/>
      <c r="AB230" s="204"/>
      <c r="AC230" s="219"/>
      <c r="AD230" s="219"/>
      <c r="AE230" s="219"/>
      <c r="AF230" s="219"/>
      <c r="AG230" s="219"/>
      <c r="AH230" s="219"/>
      <c r="AI230" s="219"/>
    </row>
    <row r="231" spans="1:35" s="164" customFormat="1">
      <c r="A231" s="204"/>
      <c r="B231" s="202"/>
      <c r="C231" s="202"/>
      <c r="D231" s="203"/>
      <c r="E231" s="203"/>
      <c r="F231" s="202"/>
      <c r="G231" s="202"/>
      <c r="H231" s="203"/>
      <c r="I231" s="203"/>
      <c r="J231" s="203"/>
      <c r="K231" s="203"/>
      <c r="L231" s="203"/>
      <c r="M231" s="203"/>
      <c r="N231" s="203"/>
      <c r="O231" s="203"/>
      <c r="P231" s="203"/>
      <c r="Q231" s="204"/>
      <c r="R231" s="205"/>
      <c r="S231" s="205"/>
      <c r="T231" s="205"/>
      <c r="U231" s="205"/>
      <c r="V231" s="204"/>
      <c r="W231" s="204"/>
      <c r="X231" s="204"/>
      <c r="Y231" s="204"/>
      <c r="Z231" s="204"/>
      <c r="AA231" s="204"/>
      <c r="AB231" s="204"/>
      <c r="AC231" s="219"/>
      <c r="AD231" s="219"/>
      <c r="AE231" s="219"/>
      <c r="AF231" s="219"/>
      <c r="AG231" s="219"/>
      <c r="AH231" s="219"/>
      <c r="AI231" s="219"/>
    </row>
    <row r="232" spans="1:35" s="164" customFormat="1">
      <c r="A232" s="204"/>
      <c r="B232" s="202"/>
      <c r="C232" s="202"/>
      <c r="D232" s="203"/>
      <c r="E232" s="203"/>
      <c r="F232" s="202"/>
      <c r="G232" s="202"/>
      <c r="H232" s="203"/>
      <c r="I232" s="203"/>
      <c r="J232" s="203"/>
      <c r="K232" s="203"/>
      <c r="L232" s="203"/>
      <c r="M232" s="203"/>
      <c r="N232" s="203"/>
      <c r="O232" s="203"/>
      <c r="P232" s="203"/>
      <c r="Q232" s="204"/>
      <c r="R232" s="205"/>
      <c r="S232" s="205"/>
      <c r="T232" s="205"/>
      <c r="U232" s="205"/>
      <c r="V232" s="204"/>
      <c r="W232" s="204"/>
      <c r="X232" s="204"/>
      <c r="Y232" s="204"/>
      <c r="Z232" s="204"/>
      <c r="AA232" s="204"/>
      <c r="AB232" s="204"/>
      <c r="AC232" s="219"/>
      <c r="AD232" s="219"/>
      <c r="AE232" s="219"/>
      <c r="AF232" s="219"/>
      <c r="AG232" s="219"/>
      <c r="AH232" s="219"/>
      <c r="AI232" s="219"/>
    </row>
    <row r="233" spans="1:35" s="164" customFormat="1">
      <c r="A233" s="204"/>
      <c r="B233" s="202"/>
      <c r="C233" s="202"/>
      <c r="D233" s="203"/>
      <c r="E233" s="203"/>
      <c r="F233" s="202"/>
      <c r="G233" s="202"/>
      <c r="H233" s="203"/>
      <c r="I233" s="203"/>
      <c r="J233" s="203"/>
      <c r="K233" s="203"/>
      <c r="L233" s="203"/>
      <c r="M233" s="203"/>
      <c r="N233" s="203"/>
      <c r="O233" s="203"/>
      <c r="P233" s="203"/>
      <c r="Q233" s="204"/>
      <c r="R233" s="205"/>
      <c r="S233" s="205"/>
      <c r="T233" s="205"/>
      <c r="U233" s="205"/>
      <c r="V233" s="204"/>
      <c r="W233" s="204"/>
      <c r="X233" s="204"/>
      <c r="Y233" s="204"/>
      <c r="Z233" s="204"/>
      <c r="AA233" s="204"/>
      <c r="AB233" s="204"/>
      <c r="AC233" s="219"/>
      <c r="AD233" s="219"/>
      <c r="AE233" s="219"/>
      <c r="AF233" s="219"/>
      <c r="AG233" s="219"/>
      <c r="AH233" s="219"/>
      <c r="AI233" s="219"/>
    </row>
    <row r="234" spans="1:35" s="164" customFormat="1">
      <c r="A234" s="204"/>
      <c r="B234" s="202"/>
      <c r="C234" s="202"/>
      <c r="D234" s="203"/>
      <c r="E234" s="203"/>
      <c r="F234" s="202"/>
      <c r="G234" s="202"/>
      <c r="H234" s="203"/>
      <c r="I234" s="203"/>
      <c r="J234" s="203"/>
      <c r="K234" s="203"/>
      <c r="L234" s="203"/>
      <c r="M234" s="203"/>
      <c r="N234" s="203"/>
      <c r="O234" s="203"/>
      <c r="P234" s="203"/>
      <c r="Q234" s="204"/>
      <c r="R234" s="205"/>
      <c r="S234" s="205"/>
      <c r="T234" s="205"/>
      <c r="U234" s="205"/>
      <c r="V234" s="204"/>
      <c r="W234" s="204"/>
      <c r="X234" s="204"/>
      <c r="Y234" s="204"/>
      <c r="Z234" s="204"/>
      <c r="AA234" s="204"/>
      <c r="AB234" s="204"/>
      <c r="AC234" s="219"/>
      <c r="AD234" s="219"/>
      <c r="AE234" s="219"/>
      <c r="AF234" s="219"/>
      <c r="AG234" s="219"/>
      <c r="AH234" s="219"/>
      <c r="AI234" s="219"/>
    </row>
    <row r="235" spans="1:35" s="164" customFormat="1">
      <c r="A235" s="204"/>
      <c r="B235" s="202"/>
      <c r="C235" s="202"/>
      <c r="D235" s="203"/>
      <c r="E235" s="203"/>
      <c r="F235" s="202"/>
      <c r="G235" s="202"/>
      <c r="H235" s="203"/>
      <c r="I235" s="203"/>
      <c r="J235" s="203"/>
      <c r="K235" s="203"/>
      <c r="L235" s="203"/>
      <c r="M235" s="203"/>
      <c r="N235" s="203"/>
      <c r="O235" s="203"/>
      <c r="P235" s="203"/>
      <c r="Q235" s="204"/>
      <c r="R235" s="205"/>
      <c r="S235" s="205"/>
      <c r="T235" s="205"/>
      <c r="U235" s="205"/>
      <c r="V235" s="204"/>
      <c r="W235" s="204"/>
      <c r="X235" s="204"/>
      <c r="Y235" s="204"/>
      <c r="Z235" s="204"/>
      <c r="AA235" s="204"/>
      <c r="AB235" s="204"/>
      <c r="AC235" s="219"/>
      <c r="AD235" s="219"/>
      <c r="AE235" s="219"/>
      <c r="AF235" s="219"/>
      <c r="AG235" s="219"/>
      <c r="AH235" s="219"/>
      <c r="AI235" s="219"/>
    </row>
    <row r="236" spans="1:35" s="164" customFormat="1">
      <c r="A236" s="204"/>
      <c r="B236" s="202"/>
      <c r="C236" s="202"/>
      <c r="D236" s="203"/>
      <c r="E236" s="203"/>
      <c r="F236" s="202"/>
      <c r="G236" s="202"/>
      <c r="H236" s="203"/>
      <c r="I236" s="203"/>
      <c r="J236" s="203"/>
      <c r="K236" s="203"/>
      <c r="L236" s="203"/>
      <c r="M236" s="203"/>
      <c r="N236" s="203"/>
      <c r="O236" s="203"/>
      <c r="P236" s="203"/>
      <c r="Q236" s="204"/>
      <c r="R236" s="205"/>
      <c r="S236" s="205"/>
      <c r="T236" s="205"/>
      <c r="U236" s="205"/>
      <c r="V236" s="204"/>
      <c r="W236" s="204"/>
      <c r="X236" s="204"/>
      <c r="Y236" s="204"/>
      <c r="Z236" s="204"/>
      <c r="AA236" s="204"/>
      <c r="AB236" s="204"/>
      <c r="AC236" s="219"/>
      <c r="AD236" s="219"/>
      <c r="AE236" s="219"/>
      <c r="AF236" s="219"/>
      <c r="AG236" s="219"/>
      <c r="AH236" s="219"/>
      <c r="AI236" s="219"/>
    </row>
    <row r="237" spans="1:35" s="164" customFormat="1">
      <c r="A237" s="204"/>
      <c r="B237" s="202"/>
      <c r="C237" s="202"/>
      <c r="D237" s="203"/>
      <c r="E237" s="203"/>
      <c r="F237" s="202"/>
      <c r="G237" s="202"/>
      <c r="H237" s="203"/>
      <c r="I237" s="203"/>
      <c r="J237" s="203"/>
      <c r="K237" s="203"/>
      <c r="L237" s="203"/>
      <c r="M237" s="203"/>
      <c r="N237" s="203"/>
      <c r="O237" s="203"/>
      <c r="P237" s="203"/>
      <c r="Q237" s="204"/>
      <c r="R237" s="205"/>
      <c r="S237" s="205"/>
      <c r="T237" s="205"/>
      <c r="U237" s="205"/>
      <c r="V237" s="204"/>
      <c r="W237" s="204"/>
      <c r="X237" s="204"/>
      <c r="Y237" s="204"/>
      <c r="Z237" s="204"/>
      <c r="AA237" s="204"/>
      <c r="AB237" s="204"/>
      <c r="AC237" s="219"/>
      <c r="AD237" s="219"/>
      <c r="AE237" s="219"/>
      <c r="AF237" s="219"/>
      <c r="AG237" s="219"/>
      <c r="AH237" s="219"/>
      <c r="AI237" s="219"/>
    </row>
    <row r="238" spans="1:35" s="164" customFormat="1">
      <c r="A238" s="204"/>
      <c r="B238" s="202"/>
      <c r="C238" s="202"/>
      <c r="D238" s="203"/>
      <c r="E238" s="203"/>
      <c r="F238" s="202"/>
      <c r="G238" s="202"/>
      <c r="H238" s="203"/>
      <c r="I238" s="203"/>
      <c r="J238" s="203"/>
      <c r="K238" s="203"/>
      <c r="L238" s="203"/>
      <c r="M238" s="203"/>
      <c r="N238" s="203"/>
      <c r="O238" s="203"/>
      <c r="P238" s="203"/>
      <c r="Q238" s="204"/>
      <c r="R238" s="205"/>
      <c r="S238" s="205"/>
      <c r="T238" s="205"/>
      <c r="U238" s="205"/>
      <c r="V238" s="204"/>
      <c r="W238" s="204"/>
      <c r="X238" s="204"/>
      <c r="Y238" s="204"/>
      <c r="Z238" s="204"/>
      <c r="AA238" s="204"/>
      <c r="AB238" s="204"/>
      <c r="AC238" s="219"/>
      <c r="AD238" s="219"/>
      <c r="AE238" s="219"/>
      <c r="AF238" s="219"/>
      <c r="AG238" s="219"/>
      <c r="AH238" s="219"/>
      <c r="AI238" s="219"/>
    </row>
    <row r="239" spans="1:35" s="164" customFormat="1">
      <c r="A239" s="204"/>
      <c r="B239" s="202"/>
      <c r="C239" s="202"/>
      <c r="D239" s="203"/>
      <c r="E239" s="203"/>
      <c r="F239" s="202"/>
      <c r="G239" s="202"/>
      <c r="H239" s="203"/>
      <c r="I239" s="203"/>
      <c r="J239" s="203"/>
      <c r="K239" s="203"/>
      <c r="L239" s="203"/>
      <c r="M239" s="203"/>
      <c r="N239" s="203"/>
      <c r="O239" s="203"/>
      <c r="P239" s="203"/>
      <c r="Q239" s="204"/>
      <c r="R239" s="205"/>
      <c r="S239" s="205"/>
      <c r="T239" s="205"/>
      <c r="U239" s="205"/>
      <c r="V239" s="204"/>
      <c r="W239" s="204"/>
      <c r="X239" s="204"/>
      <c r="Y239" s="204"/>
      <c r="Z239" s="204"/>
      <c r="AA239" s="204"/>
      <c r="AB239" s="204"/>
      <c r="AC239" s="219"/>
      <c r="AD239" s="219"/>
      <c r="AE239" s="219"/>
      <c r="AF239" s="219"/>
      <c r="AG239" s="219"/>
      <c r="AH239" s="219"/>
      <c r="AI239" s="219"/>
    </row>
    <row r="240" spans="1:35" s="164" customFormat="1">
      <c r="A240" s="204"/>
      <c r="B240" s="202"/>
      <c r="C240" s="202"/>
      <c r="D240" s="203"/>
      <c r="E240" s="203"/>
      <c r="F240" s="202"/>
      <c r="G240" s="202"/>
      <c r="H240" s="203"/>
      <c r="I240" s="203"/>
      <c r="J240" s="203"/>
      <c r="K240" s="203"/>
      <c r="L240" s="203"/>
      <c r="M240" s="203"/>
      <c r="N240" s="203"/>
      <c r="O240" s="203"/>
      <c r="P240" s="203"/>
      <c r="Q240" s="204"/>
      <c r="R240" s="205"/>
      <c r="S240" s="205"/>
      <c r="T240" s="205"/>
      <c r="U240" s="205"/>
      <c r="V240" s="204"/>
      <c r="W240" s="204"/>
      <c r="X240" s="204"/>
      <c r="Y240" s="204"/>
      <c r="Z240" s="204"/>
      <c r="AA240" s="204"/>
      <c r="AB240" s="204"/>
      <c r="AC240" s="219"/>
      <c r="AD240" s="219"/>
      <c r="AE240" s="219"/>
      <c r="AF240" s="219"/>
      <c r="AG240" s="219"/>
      <c r="AH240" s="219"/>
      <c r="AI240" s="219"/>
    </row>
    <row r="241" spans="1:35" s="164" customFormat="1">
      <c r="A241" s="204"/>
      <c r="B241" s="202"/>
      <c r="C241" s="202"/>
      <c r="D241" s="203"/>
      <c r="E241" s="203"/>
      <c r="F241" s="202"/>
      <c r="G241" s="202"/>
      <c r="H241" s="203"/>
      <c r="I241" s="203"/>
      <c r="J241" s="203"/>
      <c r="K241" s="203"/>
      <c r="L241" s="203"/>
      <c r="M241" s="203"/>
      <c r="N241" s="203"/>
      <c r="O241" s="203"/>
      <c r="P241" s="203"/>
      <c r="Q241" s="204"/>
      <c r="R241" s="205"/>
      <c r="S241" s="205"/>
      <c r="T241" s="205"/>
      <c r="U241" s="205"/>
      <c r="V241" s="204"/>
      <c r="W241" s="204"/>
      <c r="X241" s="204"/>
      <c r="Y241" s="204"/>
      <c r="Z241" s="204"/>
      <c r="AA241" s="204"/>
      <c r="AB241" s="204"/>
      <c r="AC241" s="219"/>
      <c r="AD241" s="219"/>
      <c r="AE241" s="219"/>
      <c r="AF241" s="219"/>
      <c r="AG241" s="219"/>
      <c r="AH241" s="219"/>
      <c r="AI241" s="219"/>
    </row>
    <row r="242" spans="1:35" s="164" customFormat="1">
      <c r="A242" s="204"/>
      <c r="B242" s="202"/>
      <c r="C242" s="202"/>
      <c r="D242" s="203"/>
      <c r="E242" s="203"/>
      <c r="F242" s="202"/>
      <c r="G242" s="202"/>
      <c r="H242" s="203"/>
      <c r="I242" s="203"/>
      <c r="J242" s="203"/>
      <c r="K242" s="203"/>
      <c r="L242" s="203"/>
      <c r="M242" s="203"/>
      <c r="N242" s="203"/>
      <c r="O242" s="203"/>
      <c r="P242" s="203"/>
      <c r="Q242" s="204"/>
      <c r="R242" s="205"/>
      <c r="S242" s="205"/>
      <c r="T242" s="205"/>
      <c r="U242" s="205"/>
      <c r="V242" s="204"/>
      <c r="W242" s="204"/>
      <c r="X242" s="204"/>
      <c r="Y242" s="204"/>
      <c r="Z242" s="204"/>
      <c r="AA242" s="204"/>
      <c r="AB242" s="204"/>
      <c r="AC242" s="219"/>
      <c r="AD242" s="219"/>
      <c r="AE242" s="219"/>
      <c r="AF242" s="219"/>
      <c r="AG242" s="219"/>
      <c r="AH242" s="219"/>
      <c r="AI242" s="219"/>
    </row>
    <row r="243" spans="1:35" s="164" customFormat="1">
      <c r="A243" s="204"/>
      <c r="B243" s="202"/>
      <c r="C243" s="202"/>
      <c r="D243" s="203"/>
      <c r="E243" s="203"/>
      <c r="F243" s="202"/>
      <c r="G243" s="202"/>
      <c r="H243" s="203"/>
      <c r="I243" s="203"/>
      <c r="J243" s="203"/>
      <c r="K243" s="203"/>
      <c r="L243" s="203"/>
      <c r="M243" s="203"/>
      <c r="N243" s="203"/>
      <c r="O243" s="203"/>
      <c r="P243" s="203"/>
      <c r="Q243" s="204"/>
      <c r="R243" s="205"/>
      <c r="S243" s="205"/>
      <c r="T243" s="205"/>
      <c r="U243" s="205"/>
      <c r="V243" s="204"/>
      <c r="W243" s="204"/>
      <c r="X243" s="204"/>
      <c r="Y243" s="204"/>
      <c r="Z243" s="204"/>
      <c r="AA243" s="204"/>
      <c r="AB243" s="204"/>
      <c r="AC243" s="219"/>
      <c r="AD243" s="219"/>
      <c r="AE243" s="219"/>
      <c r="AF243" s="219"/>
      <c r="AG243" s="219"/>
      <c r="AH243" s="219"/>
      <c r="AI243" s="219"/>
    </row>
    <row r="244" spans="1:35" s="164" customFormat="1">
      <c r="A244" s="204"/>
      <c r="B244" s="202"/>
      <c r="C244" s="202"/>
      <c r="D244" s="203"/>
      <c r="E244" s="203"/>
      <c r="F244" s="202"/>
      <c r="G244" s="202"/>
      <c r="H244" s="203"/>
      <c r="I244" s="203"/>
      <c r="J244" s="203"/>
      <c r="K244" s="203"/>
      <c r="L244" s="203"/>
      <c r="M244" s="203"/>
      <c r="N244" s="203"/>
      <c r="O244" s="203"/>
      <c r="P244" s="203"/>
      <c r="Q244" s="204"/>
      <c r="R244" s="205"/>
      <c r="S244" s="205"/>
      <c r="T244" s="205"/>
      <c r="U244" s="205"/>
      <c r="V244" s="204"/>
      <c r="W244" s="204"/>
      <c r="X244" s="204"/>
      <c r="Y244" s="204"/>
      <c r="Z244" s="204"/>
      <c r="AA244" s="204"/>
      <c r="AB244" s="204"/>
      <c r="AC244" s="219"/>
      <c r="AD244" s="219"/>
      <c r="AE244" s="219"/>
      <c r="AF244" s="219"/>
      <c r="AG244" s="219"/>
      <c r="AH244" s="219"/>
      <c r="AI244" s="219"/>
    </row>
    <row r="245" spans="1:35" s="164" customFormat="1">
      <c r="A245" s="204"/>
      <c r="B245" s="202"/>
      <c r="C245" s="202"/>
      <c r="D245" s="203"/>
      <c r="E245" s="203"/>
      <c r="F245" s="202"/>
      <c r="G245" s="202"/>
      <c r="H245" s="203"/>
      <c r="I245" s="203"/>
      <c r="J245" s="203"/>
      <c r="K245" s="203"/>
      <c r="L245" s="203"/>
      <c r="M245" s="203"/>
      <c r="N245" s="203"/>
      <c r="O245" s="203"/>
      <c r="P245" s="203"/>
      <c r="Q245" s="204"/>
      <c r="R245" s="205"/>
      <c r="S245" s="205"/>
      <c r="T245" s="205"/>
      <c r="U245" s="205"/>
      <c r="V245" s="204"/>
      <c r="W245" s="204"/>
      <c r="X245" s="204"/>
      <c r="Y245" s="204"/>
      <c r="Z245" s="204"/>
      <c r="AA245" s="204"/>
      <c r="AB245" s="204"/>
      <c r="AC245" s="219"/>
      <c r="AD245" s="219"/>
      <c r="AE245" s="219"/>
      <c r="AF245" s="219"/>
      <c r="AG245" s="219"/>
      <c r="AH245" s="219"/>
      <c r="AI245" s="219"/>
    </row>
    <row r="246" spans="1:35" s="164" customFormat="1">
      <c r="A246" s="204"/>
      <c r="B246" s="202"/>
      <c r="C246" s="202"/>
      <c r="D246" s="203"/>
      <c r="E246" s="203"/>
      <c r="F246" s="202"/>
      <c r="G246" s="202"/>
      <c r="H246" s="203"/>
      <c r="I246" s="203"/>
      <c r="J246" s="203"/>
      <c r="K246" s="203"/>
      <c r="L246" s="203"/>
      <c r="M246" s="203"/>
      <c r="N246" s="203"/>
      <c r="O246" s="203"/>
      <c r="P246" s="203"/>
      <c r="Q246" s="204"/>
      <c r="R246" s="205"/>
      <c r="S246" s="205"/>
      <c r="T246" s="205"/>
      <c r="U246" s="205"/>
      <c r="V246" s="204"/>
      <c r="W246" s="204"/>
      <c r="X246" s="204"/>
      <c r="Y246" s="204"/>
      <c r="Z246" s="204"/>
      <c r="AA246" s="204"/>
      <c r="AB246" s="204"/>
      <c r="AC246" s="219"/>
      <c r="AD246" s="219"/>
      <c r="AE246" s="219"/>
      <c r="AF246" s="219"/>
      <c r="AG246" s="219"/>
      <c r="AH246" s="219"/>
      <c r="AI246" s="219"/>
    </row>
    <row r="247" spans="1:35" s="164" customFormat="1">
      <c r="A247" s="204"/>
      <c r="B247" s="202"/>
      <c r="C247" s="202"/>
      <c r="D247" s="203"/>
      <c r="E247" s="203"/>
      <c r="F247" s="202"/>
      <c r="G247" s="202"/>
      <c r="H247" s="203"/>
      <c r="I247" s="203"/>
      <c r="J247" s="203"/>
      <c r="K247" s="203"/>
      <c r="L247" s="203"/>
      <c r="M247" s="203"/>
      <c r="N247" s="203"/>
      <c r="O247" s="203"/>
      <c r="P247" s="203"/>
      <c r="Q247" s="204"/>
      <c r="R247" s="205"/>
      <c r="S247" s="205"/>
      <c r="T247" s="205"/>
      <c r="U247" s="205"/>
      <c r="V247" s="204"/>
      <c r="W247" s="204"/>
      <c r="X247" s="204"/>
      <c r="Y247" s="204"/>
      <c r="Z247" s="204"/>
      <c r="AA247" s="204"/>
      <c r="AB247" s="204"/>
      <c r="AC247" s="219"/>
      <c r="AD247" s="219"/>
      <c r="AE247" s="219"/>
      <c r="AF247" s="219"/>
      <c r="AG247" s="219"/>
      <c r="AH247" s="219"/>
      <c r="AI247" s="219"/>
    </row>
    <row r="248" spans="1:35" s="164" customFormat="1">
      <c r="A248" s="204"/>
      <c r="B248" s="202"/>
      <c r="C248" s="202"/>
      <c r="D248" s="203"/>
      <c r="E248" s="203"/>
      <c r="F248" s="202"/>
      <c r="G248" s="202"/>
      <c r="H248" s="203"/>
      <c r="I248" s="203"/>
      <c r="J248" s="203"/>
      <c r="K248" s="203"/>
      <c r="L248" s="203"/>
      <c r="M248" s="203"/>
      <c r="N248" s="203"/>
      <c r="O248" s="203"/>
      <c r="P248" s="203"/>
      <c r="Q248" s="204"/>
      <c r="R248" s="205"/>
      <c r="S248" s="205"/>
      <c r="T248" s="205"/>
      <c r="U248" s="205"/>
      <c r="V248" s="204"/>
      <c r="W248" s="204"/>
      <c r="X248" s="204"/>
      <c r="Y248" s="204"/>
      <c r="Z248" s="204"/>
      <c r="AA248" s="204"/>
      <c r="AB248" s="204"/>
      <c r="AC248" s="219"/>
      <c r="AD248" s="219"/>
      <c r="AE248" s="219"/>
      <c r="AF248" s="219"/>
      <c r="AG248" s="219"/>
      <c r="AH248" s="219"/>
      <c r="AI248" s="219"/>
    </row>
    <row r="249" spans="1:35" s="164" customFormat="1">
      <c r="A249" s="204"/>
      <c r="B249" s="202"/>
      <c r="C249" s="202"/>
      <c r="D249" s="203"/>
      <c r="E249" s="203"/>
      <c r="F249" s="202"/>
      <c r="G249" s="202"/>
      <c r="H249" s="203"/>
      <c r="I249" s="203"/>
      <c r="J249" s="203"/>
      <c r="K249" s="203"/>
      <c r="L249" s="203"/>
      <c r="M249" s="203"/>
      <c r="N249" s="203"/>
      <c r="O249" s="203"/>
      <c r="P249" s="203"/>
      <c r="Q249" s="204"/>
      <c r="R249" s="205"/>
      <c r="S249" s="205"/>
      <c r="T249" s="205"/>
      <c r="U249" s="205"/>
      <c r="V249" s="204"/>
      <c r="W249" s="204"/>
      <c r="X249" s="204"/>
      <c r="Y249" s="204"/>
      <c r="Z249" s="204"/>
      <c r="AA249" s="204"/>
      <c r="AB249" s="204"/>
      <c r="AC249" s="219"/>
      <c r="AD249" s="219"/>
      <c r="AE249" s="219"/>
      <c r="AF249" s="219"/>
      <c r="AG249" s="219"/>
      <c r="AH249" s="219"/>
      <c r="AI249" s="219"/>
    </row>
    <row r="250" spans="1:35" s="164" customFormat="1">
      <c r="A250" s="204"/>
      <c r="B250" s="202"/>
      <c r="C250" s="202"/>
      <c r="D250" s="203"/>
      <c r="E250" s="203"/>
      <c r="F250" s="202"/>
      <c r="G250" s="202"/>
      <c r="H250" s="203"/>
      <c r="I250" s="203"/>
      <c r="J250" s="203"/>
      <c r="K250" s="203"/>
      <c r="L250" s="203"/>
      <c r="M250" s="203"/>
      <c r="N250" s="203"/>
      <c r="O250" s="203"/>
      <c r="P250" s="203"/>
      <c r="Q250" s="204"/>
      <c r="R250" s="205"/>
      <c r="S250" s="205"/>
      <c r="T250" s="205"/>
      <c r="U250" s="205"/>
      <c r="V250" s="204"/>
      <c r="W250" s="204"/>
      <c r="X250" s="204"/>
      <c r="Y250" s="204"/>
      <c r="Z250" s="204"/>
      <c r="AA250" s="204"/>
      <c r="AB250" s="204"/>
      <c r="AC250" s="219"/>
      <c r="AD250" s="219"/>
      <c r="AE250" s="219"/>
      <c r="AF250" s="219"/>
      <c r="AG250" s="219"/>
      <c r="AH250" s="219"/>
      <c r="AI250" s="219"/>
    </row>
    <row r="251" spans="1:35" s="164" customFormat="1">
      <c r="A251" s="204"/>
      <c r="B251" s="202"/>
      <c r="C251" s="202"/>
      <c r="D251" s="203"/>
      <c r="E251" s="203"/>
      <c r="F251" s="202"/>
      <c r="G251" s="202"/>
      <c r="H251" s="203"/>
      <c r="I251" s="203"/>
      <c r="J251" s="203"/>
      <c r="K251" s="203"/>
      <c r="L251" s="203"/>
      <c r="M251" s="203"/>
      <c r="N251" s="203"/>
      <c r="O251" s="203"/>
      <c r="P251" s="203"/>
      <c r="Q251" s="204"/>
      <c r="R251" s="205"/>
      <c r="S251" s="205"/>
      <c r="T251" s="205"/>
      <c r="U251" s="205"/>
      <c r="V251" s="204"/>
      <c r="W251" s="204"/>
      <c r="X251" s="204"/>
      <c r="Y251" s="204"/>
      <c r="Z251" s="204"/>
      <c r="AA251" s="204"/>
      <c r="AB251" s="204"/>
      <c r="AC251" s="219"/>
      <c r="AD251" s="219"/>
      <c r="AE251" s="219"/>
      <c r="AF251" s="219"/>
      <c r="AG251" s="219"/>
      <c r="AH251" s="219"/>
      <c r="AI251" s="219"/>
    </row>
    <row r="252" spans="1:35" s="164" customFormat="1">
      <c r="A252" s="204"/>
      <c r="B252" s="202"/>
      <c r="C252" s="202"/>
      <c r="D252" s="203"/>
      <c r="E252" s="203"/>
      <c r="F252" s="202"/>
      <c r="G252" s="202"/>
      <c r="H252" s="203"/>
      <c r="I252" s="203"/>
      <c r="J252" s="203"/>
      <c r="K252" s="203"/>
      <c r="L252" s="203"/>
      <c r="M252" s="203"/>
      <c r="N252" s="203"/>
      <c r="O252" s="203"/>
      <c r="P252" s="203"/>
      <c r="Q252" s="204"/>
      <c r="R252" s="205"/>
      <c r="S252" s="205"/>
      <c r="T252" s="205"/>
      <c r="U252" s="205"/>
      <c r="V252" s="204"/>
      <c r="W252" s="204"/>
      <c r="X252" s="204"/>
      <c r="Y252" s="204"/>
      <c r="Z252" s="204"/>
      <c r="AA252" s="204"/>
      <c r="AB252" s="204"/>
      <c r="AC252" s="219"/>
      <c r="AD252" s="219"/>
      <c r="AE252" s="219"/>
      <c r="AF252" s="219"/>
      <c r="AG252" s="219"/>
      <c r="AH252" s="219"/>
      <c r="AI252" s="219"/>
    </row>
    <row r="253" spans="1:35" s="164" customFormat="1">
      <c r="A253" s="204"/>
      <c r="B253" s="202"/>
      <c r="C253" s="202"/>
      <c r="D253" s="203"/>
      <c r="E253" s="203"/>
      <c r="F253" s="202"/>
      <c r="G253" s="202"/>
      <c r="H253" s="203"/>
      <c r="I253" s="203"/>
      <c r="J253" s="203"/>
      <c r="K253" s="203"/>
      <c r="L253" s="203"/>
      <c r="M253" s="203"/>
      <c r="N253" s="203"/>
      <c r="O253" s="203"/>
      <c r="P253" s="203"/>
      <c r="Q253" s="204"/>
      <c r="R253" s="205"/>
      <c r="S253" s="205"/>
      <c r="T253" s="205"/>
      <c r="U253" s="205"/>
      <c r="V253" s="204"/>
      <c r="W253" s="204"/>
      <c r="X253" s="204"/>
      <c r="Y253" s="204"/>
      <c r="Z253" s="204"/>
      <c r="AA253" s="204"/>
      <c r="AB253" s="204"/>
      <c r="AC253" s="219"/>
      <c r="AD253" s="219"/>
      <c r="AE253" s="219"/>
      <c r="AF253" s="219"/>
      <c r="AG253" s="219"/>
      <c r="AH253" s="219"/>
      <c r="AI253" s="219"/>
    </row>
    <row r="254" spans="1:35" s="164" customFormat="1">
      <c r="A254" s="204"/>
      <c r="B254" s="202"/>
      <c r="C254" s="202"/>
      <c r="D254" s="203"/>
      <c r="E254" s="203"/>
      <c r="F254" s="202"/>
      <c r="G254" s="202"/>
      <c r="H254" s="203"/>
      <c r="I254" s="203"/>
      <c r="J254" s="203"/>
      <c r="K254" s="203"/>
      <c r="L254" s="203"/>
      <c r="M254" s="203"/>
      <c r="N254" s="203"/>
      <c r="O254" s="203"/>
      <c r="P254" s="203"/>
      <c r="Q254" s="204"/>
      <c r="R254" s="205"/>
      <c r="S254" s="205"/>
      <c r="T254" s="205"/>
      <c r="U254" s="205"/>
      <c r="V254" s="204"/>
      <c r="W254" s="204"/>
      <c r="X254" s="204"/>
      <c r="Y254" s="204"/>
      <c r="Z254" s="204"/>
      <c r="AA254" s="204"/>
      <c r="AB254" s="204"/>
      <c r="AC254" s="219"/>
      <c r="AD254" s="219"/>
      <c r="AE254" s="219"/>
      <c r="AF254" s="219"/>
      <c r="AG254" s="219"/>
      <c r="AH254" s="219"/>
      <c r="AI254" s="219"/>
    </row>
    <row r="255" spans="1:35" s="164" customFormat="1">
      <c r="A255" s="204"/>
      <c r="B255" s="202"/>
      <c r="C255" s="202"/>
      <c r="D255" s="203"/>
      <c r="E255" s="203"/>
      <c r="F255" s="202"/>
      <c r="G255" s="202"/>
      <c r="H255" s="203"/>
      <c r="I255" s="203"/>
      <c r="J255" s="203"/>
      <c r="K255" s="203"/>
      <c r="L255" s="203"/>
      <c r="M255" s="203"/>
      <c r="N255" s="203"/>
      <c r="O255" s="203"/>
      <c r="P255" s="203"/>
      <c r="Q255" s="204"/>
      <c r="R255" s="205"/>
      <c r="S255" s="205"/>
      <c r="T255" s="205"/>
      <c r="U255" s="205"/>
      <c r="V255" s="204"/>
      <c r="W255" s="204"/>
      <c r="X255" s="204"/>
      <c r="Y255" s="204"/>
      <c r="Z255" s="204"/>
      <c r="AA255" s="204"/>
      <c r="AB255" s="204"/>
      <c r="AC255" s="219"/>
      <c r="AD255" s="219"/>
      <c r="AE255" s="219"/>
      <c r="AF255" s="219"/>
      <c r="AG255" s="219"/>
      <c r="AH255" s="219"/>
      <c r="AI255" s="219"/>
    </row>
    <row r="256" spans="1:35" s="164" customFormat="1">
      <c r="A256" s="204"/>
      <c r="B256" s="202"/>
      <c r="C256" s="202"/>
      <c r="D256" s="203"/>
      <c r="E256" s="203"/>
      <c r="F256" s="202"/>
      <c r="G256" s="202"/>
      <c r="H256" s="203"/>
      <c r="I256" s="203"/>
      <c r="J256" s="203"/>
      <c r="K256" s="203"/>
      <c r="L256" s="203"/>
      <c r="M256" s="203"/>
      <c r="N256" s="203"/>
      <c r="O256" s="203"/>
      <c r="P256" s="203"/>
      <c r="Q256" s="204"/>
      <c r="R256" s="205"/>
      <c r="S256" s="205"/>
      <c r="T256" s="205"/>
      <c r="U256" s="205"/>
      <c r="V256" s="204"/>
      <c r="W256" s="204"/>
      <c r="X256" s="204"/>
      <c r="Y256" s="204"/>
      <c r="Z256" s="204"/>
      <c r="AA256" s="204"/>
      <c r="AB256" s="204"/>
      <c r="AC256" s="219"/>
      <c r="AD256" s="219"/>
      <c r="AE256" s="219"/>
      <c r="AF256" s="219"/>
      <c r="AG256" s="219"/>
      <c r="AH256" s="219"/>
      <c r="AI256" s="219"/>
    </row>
    <row r="257" spans="1:35" s="164" customFormat="1">
      <c r="A257" s="204"/>
      <c r="B257" s="202"/>
      <c r="C257" s="202"/>
      <c r="D257" s="203"/>
      <c r="E257" s="203"/>
      <c r="F257" s="202"/>
      <c r="G257" s="202"/>
      <c r="H257" s="203"/>
      <c r="I257" s="203"/>
      <c r="J257" s="203"/>
      <c r="K257" s="203"/>
      <c r="L257" s="203"/>
      <c r="M257" s="203"/>
      <c r="N257" s="203"/>
      <c r="O257" s="203"/>
      <c r="P257" s="203"/>
      <c r="Q257" s="204"/>
      <c r="R257" s="205"/>
      <c r="S257" s="205"/>
      <c r="T257" s="205"/>
      <c r="U257" s="205"/>
      <c r="V257" s="204"/>
      <c r="W257" s="204"/>
      <c r="X257" s="204"/>
      <c r="Y257" s="204"/>
      <c r="Z257" s="204"/>
      <c r="AA257" s="204"/>
      <c r="AB257" s="204"/>
      <c r="AC257" s="219"/>
      <c r="AD257" s="219"/>
      <c r="AE257" s="219"/>
      <c r="AF257" s="219"/>
      <c r="AG257" s="219"/>
      <c r="AH257" s="219"/>
      <c r="AI257" s="219"/>
    </row>
    <row r="258" spans="1:35" s="164" customFormat="1">
      <c r="A258" s="204"/>
      <c r="B258" s="202"/>
      <c r="C258" s="202"/>
      <c r="D258" s="203"/>
      <c r="E258" s="203"/>
      <c r="F258" s="202"/>
      <c r="G258" s="202"/>
      <c r="H258" s="203"/>
      <c r="I258" s="203"/>
      <c r="J258" s="203"/>
      <c r="K258" s="203"/>
      <c r="L258" s="203"/>
      <c r="M258" s="203"/>
      <c r="N258" s="203"/>
      <c r="O258" s="203"/>
      <c r="P258" s="203"/>
      <c r="Q258" s="204"/>
      <c r="R258" s="205"/>
      <c r="S258" s="205"/>
      <c r="T258" s="205"/>
      <c r="U258" s="205"/>
      <c r="V258" s="204"/>
      <c r="W258" s="204"/>
      <c r="X258" s="204"/>
      <c r="Y258" s="204"/>
      <c r="Z258" s="204"/>
      <c r="AA258" s="204"/>
      <c r="AB258" s="204"/>
      <c r="AC258" s="219"/>
      <c r="AD258" s="219"/>
      <c r="AE258" s="219"/>
      <c r="AF258" s="219"/>
      <c r="AG258" s="219"/>
      <c r="AH258" s="219"/>
      <c r="AI258" s="219"/>
    </row>
    <row r="259" spans="1:35" s="164" customFormat="1">
      <c r="A259" s="204"/>
      <c r="B259" s="202"/>
      <c r="C259" s="202"/>
      <c r="D259" s="203"/>
      <c r="E259" s="203"/>
      <c r="F259" s="202"/>
      <c r="G259" s="202"/>
      <c r="H259" s="203"/>
      <c r="I259" s="203"/>
      <c r="J259" s="203"/>
      <c r="K259" s="203"/>
      <c r="L259" s="203"/>
      <c r="M259" s="203"/>
      <c r="N259" s="203"/>
      <c r="O259" s="203"/>
      <c r="P259" s="203"/>
      <c r="Q259" s="204"/>
      <c r="R259" s="205"/>
      <c r="S259" s="205"/>
      <c r="T259" s="205"/>
      <c r="U259" s="205"/>
      <c r="V259" s="204"/>
      <c r="W259" s="204"/>
      <c r="X259" s="204"/>
      <c r="Y259" s="204"/>
      <c r="Z259" s="204"/>
      <c r="AA259" s="204"/>
      <c r="AB259" s="204"/>
      <c r="AC259" s="219"/>
      <c r="AD259" s="219"/>
      <c r="AE259" s="219"/>
      <c r="AF259" s="219"/>
      <c r="AG259" s="219"/>
      <c r="AH259" s="219"/>
      <c r="AI259" s="219"/>
    </row>
    <row r="260" spans="1:35" s="164" customFormat="1">
      <c r="A260" s="204"/>
      <c r="B260" s="202"/>
      <c r="C260" s="202"/>
      <c r="D260" s="203"/>
      <c r="E260" s="203"/>
      <c r="F260" s="202"/>
      <c r="G260" s="202"/>
      <c r="H260" s="203"/>
      <c r="I260" s="203"/>
      <c r="J260" s="203"/>
      <c r="K260" s="203"/>
      <c r="L260" s="203"/>
      <c r="M260" s="203"/>
      <c r="N260" s="203"/>
      <c r="O260" s="203"/>
      <c r="P260" s="203"/>
      <c r="Q260" s="204"/>
      <c r="R260" s="205"/>
      <c r="S260" s="205"/>
      <c r="T260" s="205"/>
      <c r="U260" s="205"/>
      <c r="V260" s="204"/>
      <c r="W260" s="204"/>
      <c r="X260" s="204"/>
      <c r="Y260" s="204"/>
      <c r="Z260" s="204"/>
      <c r="AA260" s="204"/>
      <c r="AB260" s="204"/>
      <c r="AC260" s="219"/>
      <c r="AD260" s="219"/>
      <c r="AE260" s="219"/>
      <c r="AF260" s="219"/>
      <c r="AG260" s="219"/>
      <c r="AH260" s="219"/>
      <c r="AI260" s="219"/>
    </row>
    <row r="261" spans="1:35" s="164" customFormat="1">
      <c r="A261" s="204"/>
      <c r="B261" s="202"/>
      <c r="C261" s="202"/>
      <c r="D261" s="203"/>
      <c r="E261" s="203"/>
      <c r="F261" s="202"/>
      <c r="G261" s="202"/>
      <c r="H261" s="203"/>
      <c r="I261" s="203"/>
      <c r="J261" s="203"/>
      <c r="K261" s="203"/>
      <c r="L261" s="203"/>
      <c r="M261" s="203"/>
      <c r="N261" s="203"/>
      <c r="O261" s="203"/>
      <c r="P261" s="203"/>
      <c r="Q261" s="204"/>
      <c r="R261" s="205"/>
      <c r="S261" s="205"/>
      <c r="T261" s="205"/>
      <c r="U261" s="205"/>
      <c r="V261" s="204"/>
      <c r="W261" s="204"/>
      <c r="X261" s="204"/>
      <c r="Y261" s="204"/>
      <c r="Z261" s="204"/>
      <c r="AA261" s="204"/>
      <c r="AB261" s="204"/>
      <c r="AC261" s="219"/>
      <c r="AD261" s="219"/>
      <c r="AE261" s="219"/>
      <c r="AF261" s="219"/>
      <c r="AG261" s="219"/>
      <c r="AH261" s="219"/>
      <c r="AI261" s="219"/>
    </row>
    <row r="262" spans="1:35" s="164" customFormat="1">
      <c r="A262" s="204"/>
      <c r="B262" s="202"/>
      <c r="C262" s="202"/>
      <c r="D262" s="203"/>
      <c r="E262" s="203"/>
      <c r="F262" s="202"/>
      <c r="G262" s="202"/>
      <c r="H262" s="203"/>
      <c r="I262" s="203"/>
      <c r="J262" s="203"/>
      <c r="K262" s="203"/>
      <c r="L262" s="203"/>
      <c r="M262" s="203"/>
      <c r="N262" s="203"/>
      <c r="O262" s="203"/>
      <c r="P262" s="203"/>
      <c r="Q262" s="204"/>
      <c r="R262" s="205"/>
      <c r="S262" s="205"/>
      <c r="T262" s="205"/>
      <c r="U262" s="205"/>
      <c r="V262" s="204"/>
      <c r="W262" s="204"/>
      <c r="X262" s="204"/>
      <c r="Y262" s="204"/>
      <c r="Z262" s="204"/>
      <c r="AA262" s="204"/>
      <c r="AB262" s="204"/>
      <c r="AC262" s="219"/>
      <c r="AD262" s="219"/>
      <c r="AE262" s="219"/>
      <c r="AF262" s="219"/>
      <c r="AG262" s="219"/>
      <c r="AH262" s="219"/>
      <c r="AI262" s="219"/>
    </row>
    <row r="263" spans="1:35" s="164" customFormat="1">
      <c r="A263" s="204"/>
      <c r="B263" s="202"/>
      <c r="C263" s="202"/>
      <c r="D263" s="203"/>
      <c r="E263" s="203"/>
      <c r="F263" s="202"/>
      <c r="G263" s="202"/>
      <c r="H263" s="203"/>
      <c r="I263" s="203"/>
      <c r="J263" s="203"/>
      <c r="K263" s="203"/>
      <c r="L263" s="203"/>
      <c r="M263" s="203"/>
      <c r="N263" s="203"/>
      <c r="O263" s="203"/>
      <c r="P263" s="203"/>
      <c r="Q263" s="204"/>
      <c r="R263" s="205"/>
      <c r="S263" s="205"/>
      <c r="T263" s="205"/>
      <c r="U263" s="205"/>
      <c r="V263" s="204"/>
      <c r="W263" s="204"/>
      <c r="X263" s="204"/>
      <c r="Y263" s="204"/>
      <c r="Z263" s="204"/>
      <c r="AA263" s="204"/>
      <c r="AB263" s="204"/>
      <c r="AC263" s="219"/>
      <c r="AD263" s="219"/>
      <c r="AE263" s="219"/>
      <c r="AF263" s="219"/>
      <c r="AG263" s="219"/>
      <c r="AH263" s="219"/>
      <c r="AI263" s="219"/>
    </row>
    <row r="264" spans="1:35" s="164" customFormat="1">
      <c r="A264" s="204"/>
      <c r="B264" s="202"/>
      <c r="C264" s="202"/>
      <c r="D264" s="203"/>
      <c r="E264" s="203"/>
      <c r="F264" s="202"/>
      <c r="G264" s="202"/>
      <c r="H264" s="203"/>
      <c r="I264" s="203"/>
      <c r="J264" s="203"/>
      <c r="K264" s="203"/>
      <c r="L264" s="203"/>
      <c r="M264" s="203"/>
      <c r="N264" s="203"/>
      <c r="O264" s="203"/>
      <c r="P264" s="203"/>
      <c r="Q264" s="204"/>
      <c r="R264" s="205"/>
      <c r="S264" s="205"/>
      <c r="T264" s="205"/>
      <c r="U264" s="205"/>
      <c r="V264" s="204"/>
      <c r="W264" s="204"/>
      <c r="X264" s="204"/>
      <c r="Y264" s="204"/>
      <c r="Z264" s="204"/>
      <c r="AA264" s="204"/>
      <c r="AB264" s="204"/>
      <c r="AC264" s="219"/>
      <c r="AD264" s="219"/>
      <c r="AE264" s="219"/>
      <c r="AF264" s="219"/>
      <c r="AG264" s="219"/>
      <c r="AH264" s="219"/>
      <c r="AI264" s="219"/>
    </row>
    <row r="265" spans="1:35" s="164" customFormat="1">
      <c r="A265" s="204"/>
      <c r="B265" s="202"/>
      <c r="C265" s="202"/>
      <c r="D265" s="203"/>
      <c r="E265" s="203"/>
      <c r="F265" s="202"/>
      <c r="G265" s="202"/>
      <c r="H265" s="203"/>
      <c r="I265" s="203"/>
      <c r="J265" s="203"/>
      <c r="K265" s="203"/>
      <c r="L265" s="203"/>
      <c r="M265" s="203"/>
      <c r="N265" s="203"/>
      <c r="O265" s="203"/>
      <c r="P265" s="203"/>
      <c r="Q265" s="204"/>
      <c r="R265" s="205"/>
      <c r="S265" s="205"/>
      <c r="T265" s="205"/>
      <c r="U265" s="205"/>
      <c r="V265" s="204"/>
      <c r="W265" s="204"/>
      <c r="X265" s="204"/>
      <c r="Y265" s="204"/>
      <c r="Z265" s="204"/>
      <c r="AA265" s="204"/>
      <c r="AB265" s="204"/>
      <c r="AC265" s="219"/>
      <c r="AD265" s="219"/>
      <c r="AE265" s="219"/>
      <c r="AF265" s="219"/>
      <c r="AG265" s="219"/>
      <c r="AH265" s="219"/>
      <c r="AI265" s="219"/>
    </row>
    <row r="266" spans="1:35" s="164" customFormat="1">
      <c r="A266" s="204"/>
      <c r="B266" s="202"/>
      <c r="C266" s="202"/>
      <c r="D266" s="203"/>
      <c r="E266" s="203"/>
      <c r="F266" s="202"/>
      <c r="G266" s="202"/>
      <c r="H266" s="203"/>
      <c r="I266" s="203"/>
      <c r="J266" s="203"/>
      <c r="K266" s="203"/>
      <c r="L266" s="203"/>
      <c r="M266" s="203"/>
      <c r="N266" s="203"/>
      <c r="O266" s="203"/>
      <c r="P266" s="203"/>
      <c r="Q266" s="204"/>
      <c r="R266" s="205"/>
      <c r="S266" s="205"/>
      <c r="T266" s="205"/>
      <c r="U266" s="205"/>
      <c r="V266" s="204"/>
      <c r="W266" s="204"/>
      <c r="X266" s="204"/>
      <c r="Y266" s="204"/>
      <c r="Z266" s="204"/>
      <c r="AA266" s="204"/>
      <c r="AB266" s="204"/>
      <c r="AC266" s="219"/>
      <c r="AD266" s="219"/>
      <c r="AE266" s="219"/>
      <c r="AF266" s="219"/>
      <c r="AG266" s="219"/>
      <c r="AH266" s="219"/>
      <c r="AI266" s="219"/>
    </row>
    <row r="267" spans="1:35" s="164" customFormat="1">
      <c r="A267" s="204"/>
      <c r="B267" s="165"/>
      <c r="C267" s="165"/>
      <c r="D267" s="163"/>
      <c r="E267" s="163"/>
      <c r="F267" s="165"/>
      <c r="G267" s="165"/>
      <c r="H267" s="163"/>
      <c r="I267" s="163"/>
      <c r="J267" s="163"/>
      <c r="K267" s="163"/>
      <c r="L267" s="163"/>
      <c r="M267" s="163"/>
      <c r="N267" s="163"/>
      <c r="O267" s="163"/>
      <c r="P267" s="163"/>
      <c r="Q267" s="204"/>
      <c r="R267" s="173"/>
      <c r="S267" s="173"/>
      <c r="T267" s="173"/>
      <c r="U267" s="173"/>
      <c r="AC267" s="219"/>
      <c r="AD267" s="219"/>
      <c r="AE267" s="219"/>
      <c r="AF267" s="219"/>
      <c r="AG267" s="219"/>
      <c r="AH267" s="219"/>
      <c r="AI267" s="219"/>
    </row>
    <row r="268" spans="1:35" s="164" customFormat="1">
      <c r="A268" s="204"/>
      <c r="B268" s="165"/>
      <c r="C268" s="165"/>
      <c r="D268" s="163"/>
      <c r="E268" s="163"/>
      <c r="F268" s="165"/>
      <c r="G268" s="165"/>
      <c r="H268" s="163"/>
      <c r="I268" s="163"/>
      <c r="J268" s="163"/>
      <c r="K268" s="163"/>
      <c r="L268" s="163"/>
      <c r="M268" s="163"/>
      <c r="N268" s="163"/>
      <c r="O268" s="163"/>
      <c r="P268" s="163"/>
      <c r="Q268" s="204"/>
      <c r="R268" s="173"/>
      <c r="S268" s="173"/>
      <c r="T268" s="173"/>
      <c r="U268" s="173"/>
      <c r="AC268" s="219"/>
      <c r="AD268" s="219"/>
      <c r="AE268" s="219"/>
      <c r="AF268" s="219"/>
      <c r="AG268" s="219"/>
      <c r="AH268" s="219"/>
      <c r="AI268" s="219"/>
    </row>
    <row r="269" spans="1:35" s="164" customFormat="1">
      <c r="A269" s="204"/>
      <c r="B269" s="165"/>
      <c r="C269" s="165"/>
      <c r="D269" s="163"/>
      <c r="E269" s="163"/>
      <c r="F269" s="165"/>
      <c r="G269" s="165"/>
      <c r="H269" s="163"/>
      <c r="I269" s="163"/>
      <c r="J269" s="163"/>
      <c r="K269" s="163"/>
      <c r="L269" s="163"/>
      <c r="M269" s="163"/>
      <c r="N269" s="163"/>
      <c r="O269" s="163"/>
      <c r="P269" s="163"/>
      <c r="Q269" s="204"/>
      <c r="R269" s="173"/>
      <c r="S269" s="173"/>
      <c r="T269" s="173"/>
      <c r="U269" s="173"/>
      <c r="AC269" s="219"/>
      <c r="AD269" s="219"/>
      <c r="AE269" s="219"/>
      <c r="AF269" s="219"/>
      <c r="AG269" s="219"/>
      <c r="AH269" s="219"/>
      <c r="AI269" s="219"/>
    </row>
    <row r="270" spans="1:35" s="164" customFormat="1">
      <c r="A270" s="204"/>
      <c r="B270" s="165"/>
      <c r="C270" s="165"/>
      <c r="D270" s="163"/>
      <c r="E270" s="163"/>
      <c r="F270" s="165"/>
      <c r="G270" s="165"/>
      <c r="H270" s="163"/>
      <c r="I270" s="163"/>
      <c r="J270" s="163"/>
      <c r="K270" s="163"/>
      <c r="L270" s="163"/>
      <c r="M270" s="163"/>
      <c r="N270" s="163"/>
      <c r="O270" s="163"/>
      <c r="P270" s="163"/>
      <c r="Q270" s="204"/>
      <c r="R270" s="173"/>
      <c r="S270" s="173"/>
      <c r="T270" s="173"/>
      <c r="U270" s="173"/>
      <c r="AC270" s="219"/>
      <c r="AD270" s="219"/>
      <c r="AE270" s="219"/>
      <c r="AF270" s="219"/>
      <c r="AG270" s="219"/>
      <c r="AH270" s="219"/>
      <c r="AI270" s="219"/>
    </row>
    <row r="271" spans="1:35" s="164" customFormat="1">
      <c r="A271" s="204"/>
      <c r="B271" s="165"/>
      <c r="C271" s="165"/>
      <c r="D271" s="163"/>
      <c r="E271" s="163"/>
      <c r="F271" s="165"/>
      <c r="G271" s="165"/>
      <c r="H271" s="163"/>
      <c r="I271" s="163"/>
      <c r="J271" s="163"/>
      <c r="K271" s="163"/>
      <c r="L271" s="163"/>
      <c r="M271" s="163"/>
      <c r="N271" s="163"/>
      <c r="O271" s="163"/>
      <c r="P271" s="163"/>
      <c r="Q271" s="204"/>
      <c r="R271" s="173"/>
      <c r="S271" s="173"/>
      <c r="T271" s="173"/>
      <c r="U271" s="173"/>
      <c r="AC271" s="219"/>
      <c r="AD271" s="219"/>
      <c r="AE271" s="219"/>
      <c r="AF271" s="219"/>
      <c r="AG271" s="219"/>
      <c r="AH271" s="219"/>
      <c r="AI271" s="219"/>
    </row>
    <row r="272" spans="1:35" s="164" customFormat="1">
      <c r="A272" s="204"/>
      <c r="B272" s="165"/>
      <c r="C272" s="165"/>
      <c r="D272" s="163"/>
      <c r="E272" s="163"/>
      <c r="F272" s="165"/>
      <c r="G272" s="165"/>
      <c r="H272" s="163"/>
      <c r="I272" s="163"/>
      <c r="J272" s="163"/>
      <c r="K272" s="163"/>
      <c r="L272" s="163"/>
      <c r="M272" s="163"/>
      <c r="N272" s="163"/>
      <c r="O272" s="163"/>
      <c r="P272" s="163"/>
      <c r="Q272" s="204"/>
      <c r="R272" s="173"/>
      <c r="S272" s="173"/>
      <c r="T272" s="173"/>
      <c r="U272" s="173"/>
      <c r="AC272" s="219"/>
      <c r="AD272" s="219"/>
      <c r="AE272" s="219"/>
      <c r="AF272" s="219"/>
      <c r="AG272" s="219"/>
      <c r="AH272" s="219"/>
      <c r="AI272" s="219"/>
    </row>
    <row r="273" spans="1:35" s="164" customFormat="1">
      <c r="A273" s="204"/>
      <c r="B273" s="165"/>
      <c r="C273" s="165"/>
      <c r="D273" s="163"/>
      <c r="E273" s="163"/>
      <c r="F273" s="165"/>
      <c r="G273" s="165"/>
      <c r="H273" s="163"/>
      <c r="I273" s="163"/>
      <c r="J273" s="163"/>
      <c r="K273" s="163"/>
      <c r="L273" s="163"/>
      <c r="M273" s="163"/>
      <c r="N273" s="163"/>
      <c r="O273" s="163"/>
      <c r="P273" s="163"/>
      <c r="Q273" s="204"/>
      <c r="R273" s="173"/>
      <c r="S273" s="173"/>
      <c r="T273" s="173"/>
      <c r="U273" s="173"/>
      <c r="AC273" s="219"/>
      <c r="AD273" s="219"/>
      <c r="AE273" s="219"/>
      <c r="AF273" s="219"/>
      <c r="AG273" s="219"/>
      <c r="AH273" s="219"/>
      <c r="AI273" s="219"/>
    </row>
    <row r="274" spans="1:35" s="164" customFormat="1">
      <c r="A274" s="204"/>
      <c r="B274" s="165"/>
      <c r="C274" s="165"/>
      <c r="D274" s="163"/>
      <c r="E274" s="163"/>
      <c r="F274" s="165"/>
      <c r="G274" s="165"/>
      <c r="H274" s="163"/>
      <c r="I274" s="163"/>
      <c r="J274" s="163"/>
      <c r="K274" s="163"/>
      <c r="L274" s="163"/>
      <c r="M274" s="163"/>
      <c r="N274" s="163"/>
      <c r="O274" s="163"/>
      <c r="P274" s="163"/>
      <c r="Q274" s="204"/>
      <c r="R274" s="173"/>
      <c r="S274" s="173"/>
      <c r="T274" s="173"/>
      <c r="U274" s="173"/>
      <c r="AC274" s="219"/>
      <c r="AD274" s="219"/>
      <c r="AE274" s="219"/>
      <c r="AF274" s="219"/>
      <c r="AG274" s="219"/>
      <c r="AH274" s="219"/>
      <c r="AI274" s="219"/>
    </row>
    <row r="275" spans="1:35" s="164" customFormat="1">
      <c r="A275" s="204"/>
      <c r="B275" s="165"/>
      <c r="C275" s="165"/>
      <c r="D275" s="163"/>
      <c r="E275" s="163"/>
      <c r="F275" s="165"/>
      <c r="G275" s="165"/>
      <c r="H275" s="163"/>
      <c r="I275" s="163"/>
      <c r="J275" s="163"/>
      <c r="K275" s="163"/>
      <c r="L275" s="163"/>
      <c r="M275" s="163"/>
      <c r="N275" s="163"/>
      <c r="O275" s="163"/>
      <c r="P275" s="163"/>
      <c r="Q275" s="204"/>
      <c r="R275" s="173"/>
      <c r="S275" s="173"/>
      <c r="T275" s="173"/>
      <c r="U275" s="173"/>
      <c r="AC275" s="219"/>
      <c r="AD275" s="219"/>
      <c r="AE275" s="219"/>
      <c r="AF275" s="219"/>
      <c r="AG275" s="219"/>
      <c r="AH275" s="219"/>
      <c r="AI275" s="219"/>
    </row>
    <row r="276" spans="1:35" s="164" customFormat="1">
      <c r="A276" s="204"/>
      <c r="B276" s="165"/>
      <c r="C276" s="165"/>
      <c r="D276" s="163"/>
      <c r="E276" s="163"/>
      <c r="F276" s="165"/>
      <c r="G276" s="165"/>
      <c r="H276" s="163"/>
      <c r="I276" s="163"/>
      <c r="J276" s="163"/>
      <c r="K276" s="163"/>
      <c r="L276" s="163"/>
      <c r="M276" s="163"/>
      <c r="N276" s="163"/>
      <c r="O276" s="163"/>
      <c r="P276" s="163"/>
      <c r="Q276" s="204"/>
      <c r="R276" s="173"/>
      <c r="S276" s="173"/>
      <c r="T276" s="173"/>
      <c r="U276" s="173"/>
      <c r="AC276" s="219"/>
      <c r="AD276" s="219"/>
      <c r="AE276" s="219"/>
      <c r="AF276" s="219"/>
      <c r="AG276" s="219"/>
      <c r="AH276" s="219"/>
      <c r="AI276" s="219"/>
    </row>
    <row r="277" spans="1:35" s="164" customFormat="1">
      <c r="A277" s="204"/>
      <c r="B277" s="165"/>
      <c r="C277" s="165"/>
      <c r="D277" s="163"/>
      <c r="E277" s="163"/>
      <c r="F277" s="165"/>
      <c r="G277" s="165"/>
      <c r="H277" s="163"/>
      <c r="I277" s="163"/>
      <c r="J277" s="163"/>
      <c r="K277" s="163"/>
      <c r="L277" s="163"/>
      <c r="M277" s="163"/>
      <c r="N277" s="163"/>
      <c r="O277" s="163"/>
      <c r="P277" s="163"/>
      <c r="Q277" s="204"/>
      <c r="R277" s="173"/>
      <c r="S277" s="173"/>
      <c r="T277" s="173"/>
      <c r="U277" s="173"/>
      <c r="AC277" s="219"/>
      <c r="AD277" s="219"/>
      <c r="AE277" s="219"/>
      <c r="AF277" s="219"/>
      <c r="AG277" s="219"/>
      <c r="AH277" s="219"/>
      <c r="AI277" s="219"/>
    </row>
    <row r="278" spans="1:35" s="164" customFormat="1">
      <c r="A278" s="204"/>
      <c r="B278" s="165"/>
      <c r="C278" s="165"/>
      <c r="D278" s="163"/>
      <c r="E278" s="163"/>
      <c r="F278" s="165"/>
      <c r="G278" s="165"/>
      <c r="H278" s="163"/>
      <c r="I278" s="163"/>
      <c r="J278" s="163"/>
      <c r="K278" s="163"/>
      <c r="L278" s="163"/>
      <c r="M278" s="163"/>
      <c r="N278" s="163"/>
      <c r="O278" s="163"/>
      <c r="P278" s="163"/>
      <c r="Q278" s="204"/>
      <c r="R278" s="173"/>
      <c r="S278" s="173"/>
      <c r="T278" s="173"/>
      <c r="U278" s="173"/>
      <c r="AC278" s="219"/>
      <c r="AD278" s="219"/>
      <c r="AE278" s="219"/>
      <c r="AF278" s="219"/>
      <c r="AG278" s="219"/>
      <c r="AH278" s="219"/>
      <c r="AI278" s="219"/>
    </row>
    <row r="279" spans="1:35" s="164" customFormat="1">
      <c r="A279" s="204"/>
      <c r="B279" s="165"/>
      <c r="C279" s="165"/>
      <c r="D279" s="163"/>
      <c r="E279" s="163"/>
      <c r="F279" s="165"/>
      <c r="G279" s="165"/>
      <c r="H279" s="163"/>
      <c r="I279" s="163"/>
      <c r="J279" s="163"/>
      <c r="K279" s="163"/>
      <c r="L279" s="163"/>
      <c r="M279" s="163"/>
      <c r="N279" s="163"/>
      <c r="O279" s="163"/>
      <c r="P279" s="163"/>
      <c r="Q279" s="204"/>
      <c r="R279" s="173"/>
      <c r="S279" s="173"/>
      <c r="T279" s="173"/>
      <c r="U279" s="173"/>
      <c r="AC279" s="219"/>
      <c r="AD279" s="219"/>
      <c r="AE279" s="219"/>
      <c r="AF279" s="219"/>
      <c r="AG279" s="219"/>
      <c r="AH279" s="219"/>
      <c r="AI279" s="219"/>
    </row>
    <row r="280" spans="1:35" s="164" customFormat="1">
      <c r="A280" s="204"/>
      <c r="B280" s="165"/>
      <c r="C280" s="165"/>
      <c r="D280" s="163"/>
      <c r="E280" s="163"/>
      <c r="F280" s="165"/>
      <c r="G280" s="165"/>
      <c r="H280" s="163"/>
      <c r="I280" s="163"/>
      <c r="J280" s="163"/>
      <c r="K280" s="163"/>
      <c r="L280" s="163"/>
      <c r="M280" s="163"/>
      <c r="N280" s="163"/>
      <c r="O280" s="163"/>
      <c r="P280" s="163"/>
      <c r="Q280" s="204"/>
      <c r="R280" s="173"/>
      <c r="S280" s="173"/>
      <c r="T280" s="173"/>
      <c r="U280" s="173"/>
      <c r="AC280" s="219"/>
      <c r="AD280" s="219"/>
      <c r="AE280" s="219"/>
      <c r="AF280" s="219"/>
      <c r="AG280" s="219"/>
      <c r="AH280" s="219"/>
      <c r="AI280" s="219"/>
    </row>
    <row r="281" spans="1:35" s="164" customFormat="1">
      <c r="A281" s="204"/>
      <c r="B281" s="165"/>
      <c r="C281" s="165"/>
      <c r="D281" s="163"/>
      <c r="E281" s="163"/>
      <c r="F281" s="165"/>
      <c r="G281" s="165"/>
      <c r="H281" s="163"/>
      <c r="I281" s="163"/>
      <c r="J281" s="163"/>
      <c r="K281" s="163"/>
      <c r="L281" s="163"/>
      <c r="M281" s="163"/>
      <c r="N281" s="163"/>
      <c r="O281" s="163"/>
      <c r="P281" s="163"/>
      <c r="Q281" s="204"/>
      <c r="R281" s="173"/>
      <c r="S281" s="173"/>
      <c r="T281" s="173"/>
      <c r="U281" s="173"/>
      <c r="AC281" s="219"/>
      <c r="AD281" s="219"/>
      <c r="AE281" s="219"/>
      <c r="AF281" s="219"/>
      <c r="AG281" s="219"/>
      <c r="AH281" s="219"/>
      <c r="AI281" s="219"/>
    </row>
    <row r="282" spans="1:35" s="164" customFormat="1">
      <c r="A282" s="204"/>
      <c r="B282" s="165"/>
      <c r="C282" s="165"/>
      <c r="D282" s="163"/>
      <c r="E282" s="163"/>
      <c r="F282" s="165"/>
      <c r="G282" s="165"/>
      <c r="H282" s="163"/>
      <c r="I282" s="163"/>
      <c r="J282" s="163"/>
      <c r="K282" s="163"/>
      <c r="L282" s="163"/>
      <c r="M282" s="163"/>
      <c r="N282" s="163"/>
      <c r="O282" s="163"/>
      <c r="P282" s="163"/>
      <c r="Q282" s="204"/>
      <c r="R282" s="173"/>
      <c r="S282" s="173"/>
      <c r="T282" s="173"/>
      <c r="U282" s="173"/>
      <c r="AC282" s="219"/>
      <c r="AD282" s="219"/>
      <c r="AE282" s="219"/>
      <c r="AF282" s="219"/>
      <c r="AG282" s="219"/>
      <c r="AH282" s="219"/>
      <c r="AI282" s="219"/>
    </row>
    <row r="283" spans="1:35" s="164" customFormat="1">
      <c r="A283" s="204"/>
      <c r="B283" s="165"/>
      <c r="C283" s="165"/>
      <c r="D283" s="163"/>
      <c r="E283" s="163"/>
      <c r="F283" s="165"/>
      <c r="G283" s="165"/>
      <c r="H283" s="163"/>
      <c r="I283" s="163"/>
      <c r="J283" s="163"/>
      <c r="K283" s="163"/>
      <c r="L283" s="163"/>
      <c r="M283" s="163"/>
      <c r="N283" s="163"/>
      <c r="O283" s="163"/>
      <c r="P283" s="163"/>
      <c r="Q283" s="204"/>
      <c r="R283" s="173"/>
      <c r="S283" s="173"/>
      <c r="T283" s="173"/>
      <c r="U283" s="173"/>
      <c r="AC283" s="219"/>
      <c r="AD283" s="219"/>
      <c r="AE283" s="219"/>
      <c r="AF283" s="219"/>
      <c r="AG283" s="219"/>
      <c r="AH283" s="219"/>
      <c r="AI283" s="219"/>
    </row>
    <row r="284" spans="1:35" s="164" customFormat="1">
      <c r="A284" s="204"/>
      <c r="B284" s="165"/>
      <c r="C284" s="165"/>
      <c r="D284" s="163"/>
      <c r="E284" s="163"/>
      <c r="F284" s="165"/>
      <c r="G284" s="165"/>
      <c r="H284" s="163"/>
      <c r="I284" s="163"/>
      <c r="J284" s="163"/>
      <c r="K284" s="163"/>
      <c r="L284" s="163"/>
      <c r="M284" s="163"/>
      <c r="N284" s="163"/>
      <c r="O284" s="163"/>
      <c r="P284" s="163"/>
      <c r="Q284" s="204"/>
      <c r="R284" s="173"/>
      <c r="S284" s="173"/>
      <c r="T284" s="173"/>
      <c r="U284" s="173"/>
      <c r="AC284" s="219"/>
      <c r="AD284" s="219"/>
      <c r="AE284" s="219"/>
      <c r="AF284" s="219"/>
      <c r="AG284" s="219"/>
      <c r="AH284" s="219"/>
      <c r="AI284" s="219"/>
    </row>
    <row r="285" spans="1:35" s="164" customFormat="1">
      <c r="A285" s="204"/>
      <c r="B285" s="165"/>
      <c r="C285" s="165"/>
      <c r="D285" s="163"/>
      <c r="E285" s="163"/>
      <c r="F285" s="165"/>
      <c r="G285" s="165"/>
      <c r="H285" s="163"/>
      <c r="I285" s="163"/>
      <c r="J285" s="163"/>
      <c r="K285" s="163"/>
      <c r="L285" s="163"/>
      <c r="M285" s="163"/>
      <c r="N285" s="163"/>
      <c r="O285" s="163"/>
      <c r="P285" s="163"/>
      <c r="Q285" s="204"/>
      <c r="R285" s="173"/>
      <c r="S285" s="173"/>
      <c r="T285" s="173"/>
      <c r="U285" s="173"/>
      <c r="AC285" s="219"/>
      <c r="AD285" s="219"/>
      <c r="AE285" s="219"/>
      <c r="AF285" s="219"/>
      <c r="AG285" s="219"/>
      <c r="AH285" s="219"/>
      <c r="AI285" s="219"/>
    </row>
    <row r="286" spans="1:35" s="164" customFormat="1">
      <c r="A286" s="204"/>
      <c r="B286" s="165"/>
      <c r="C286" s="165"/>
      <c r="D286" s="163"/>
      <c r="E286" s="163"/>
      <c r="F286" s="165"/>
      <c r="G286" s="165"/>
      <c r="H286" s="163"/>
      <c r="I286" s="163"/>
      <c r="J286" s="163"/>
      <c r="K286" s="163"/>
      <c r="L286" s="163"/>
      <c r="M286" s="163"/>
      <c r="N286" s="163"/>
      <c r="O286" s="163"/>
      <c r="P286" s="163"/>
      <c r="Q286" s="204"/>
      <c r="R286" s="173"/>
      <c r="S286" s="173"/>
      <c r="T286" s="173"/>
      <c r="U286" s="173"/>
      <c r="AC286" s="219"/>
      <c r="AD286" s="219"/>
      <c r="AE286" s="219"/>
      <c r="AF286" s="219"/>
      <c r="AG286" s="219"/>
      <c r="AH286" s="219"/>
      <c r="AI286" s="219"/>
    </row>
    <row r="287" spans="1:35" s="164" customFormat="1">
      <c r="A287" s="204"/>
      <c r="B287" s="165"/>
      <c r="C287" s="165"/>
      <c r="D287" s="163"/>
      <c r="E287" s="163"/>
      <c r="F287" s="165"/>
      <c r="G287" s="165"/>
      <c r="H287" s="163"/>
      <c r="I287" s="163"/>
      <c r="J287" s="163"/>
      <c r="K287" s="163"/>
      <c r="L287" s="163"/>
      <c r="M287" s="163"/>
      <c r="N287" s="163"/>
      <c r="O287" s="163"/>
      <c r="P287" s="163"/>
      <c r="Q287" s="204"/>
      <c r="R287" s="173"/>
      <c r="S287" s="173"/>
      <c r="T287" s="173"/>
      <c r="U287" s="173"/>
      <c r="AC287" s="219"/>
      <c r="AD287" s="219"/>
      <c r="AE287" s="219"/>
      <c r="AF287" s="219"/>
      <c r="AG287" s="219"/>
      <c r="AH287" s="219"/>
      <c r="AI287" s="219"/>
    </row>
    <row r="288" spans="1:35" s="164" customFormat="1">
      <c r="A288" s="204"/>
      <c r="B288" s="165"/>
      <c r="C288" s="165"/>
      <c r="D288" s="163"/>
      <c r="E288" s="163"/>
      <c r="F288" s="165"/>
      <c r="G288" s="165"/>
      <c r="H288" s="163"/>
      <c r="I288" s="163"/>
      <c r="J288" s="163"/>
      <c r="K288" s="163"/>
      <c r="L288" s="163"/>
      <c r="M288" s="163"/>
      <c r="N288" s="163"/>
      <c r="O288" s="163"/>
      <c r="P288" s="163"/>
      <c r="Q288" s="204"/>
      <c r="R288" s="173"/>
      <c r="S288" s="173"/>
      <c r="T288" s="173"/>
      <c r="U288" s="173"/>
      <c r="AC288" s="219"/>
      <c r="AD288" s="219"/>
      <c r="AE288" s="219"/>
      <c r="AF288" s="219"/>
      <c r="AG288" s="219"/>
      <c r="AH288" s="219"/>
      <c r="AI288" s="219"/>
    </row>
    <row r="289" spans="1:35" s="164" customFormat="1">
      <c r="A289" s="204"/>
      <c r="B289" s="165"/>
      <c r="C289" s="165"/>
      <c r="D289" s="163"/>
      <c r="E289" s="163"/>
      <c r="F289" s="165"/>
      <c r="G289" s="165"/>
      <c r="H289" s="163"/>
      <c r="I289" s="163"/>
      <c r="J289" s="163"/>
      <c r="K289" s="163"/>
      <c r="L289" s="163"/>
      <c r="M289" s="163"/>
      <c r="N289" s="163"/>
      <c r="O289" s="163"/>
      <c r="P289" s="163"/>
      <c r="Q289" s="204"/>
      <c r="R289" s="173"/>
      <c r="S289" s="173"/>
      <c r="T289" s="173"/>
      <c r="U289" s="173"/>
      <c r="AC289" s="219"/>
      <c r="AD289" s="219"/>
      <c r="AE289" s="219"/>
      <c r="AF289" s="219"/>
      <c r="AG289" s="219"/>
      <c r="AH289" s="219"/>
      <c r="AI289" s="219"/>
    </row>
    <row r="290" spans="1:35" s="164" customFormat="1">
      <c r="A290" s="204"/>
      <c r="B290" s="165"/>
      <c r="C290" s="165"/>
      <c r="D290" s="163"/>
      <c r="E290" s="163"/>
      <c r="F290" s="165"/>
      <c r="G290" s="165"/>
      <c r="H290" s="163"/>
      <c r="I290" s="163"/>
      <c r="J290" s="163"/>
      <c r="K290" s="163"/>
      <c r="L290" s="163"/>
      <c r="M290" s="163"/>
      <c r="N290" s="163"/>
      <c r="O290" s="163"/>
      <c r="P290" s="163"/>
      <c r="Q290" s="204"/>
      <c r="R290" s="173"/>
      <c r="S290" s="173"/>
      <c r="T290" s="173"/>
      <c r="U290" s="173"/>
      <c r="AC290" s="219"/>
      <c r="AD290" s="219"/>
      <c r="AE290" s="219"/>
      <c r="AF290" s="219"/>
      <c r="AG290" s="219"/>
      <c r="AH290" s="219"/>
      <c r="AI290" s="219"/>
    </row>
    <row r="291" spans="1:35" s="164" customFormat="1">
      <c r="A291" s="204"/>
      <c r="B291" s="165"/>
      <c r="C291" s="165"/>
      <c r="D291" s="163"/>
      <c r="E291" s="163"/>
      <c r="F291" s="165"/>
      <c r="G291" s="165"/>
      <c r="H291" s="163"/>
      <c r="I291" s="163"/>
      <c r="J291" s="163"/>
      <c r="K291" s="163"/>
      <c r="L291" s="163"/>
      <c r="M291" s="163"/>
      <c r="N291" s="163"/>
      <c r="O291" s="163"/>
      <c r="P291" s="163"/>
      <c r="Q291" s="204"/>
      <c r="R291" s="173"/>
      <c r="S291" s="173"/>
      <c r="T291" s="173"/>
      <c r="U291" s="173"/>
      <c r="AC291" s="219"/>
      <c r="AD291" s="219"/>
      <c r="AE291" s="219"/>
      <c r="AF291" s="219"/>
      <c r="AG291" s="219"/>
      <c r="AH291" s="219"/>
      <c r="AI291" s="219"/>
    </row>
    <row r="292" spans="1:35" s="164" customFormat="1">
      <c r="A292" s="204"/>
      <c r="B292" s="165"/>
      <c r="C292" s="165"/>
      <c r="D292" s="163"/>
      <c r="E292" s="163"/>
      <c r="F292" s="165"/>
      <c r="G292" s="165"/>
      <c r="H292" s="163"/>
      <c r="I292" s="163"/>
      <c r="J292" s="163"/>
      <c r="K292" s="163"/>
      <c r="L292" s="163"/>
      <c r="M292" s="163"/>
      <c r="N292" s="163"/>
      <c r="O292" s="163"/>
      <c r="P292" s="163"/>
      <c r="Q292" s="204"/>
      <c r="R292" s="173"/>
      <c r="S292" s="173"/>
      <c r="T292" s="173"/>
      <c r="U292" s="173"/>
      <c r="AC292" s="219"/>
      <c r="AD292" s="219"/>
      <c r="AE292" s="219"/>
      <c r="AF292" s="219"/>
      <c r="AG292" s="219"/>
      <c r="AH292" s="219"/>
      <c r="AI292" s="219"/>
    </row>
    <row r="293" spans="1:35" s="164" customFormat="1">
      <c r="A293" s="204"/>
      <c r="B293" s="165"/>
      <c r="C293" s="165"/>
      <c r="D293" s="163"/>
      <c r="E293" s="163"/>
      <c r="F293" s="165"/>
      <c r="G293" s="165"/>
      <c r="H293" s="163"/>
      <c r="I293" s="163"/>
      <c r="J293" s="163"/>
      <c r="K293" s="163"/>
      <c r="L293" s="163"/>
      <c r="M293" s="163"/>
      <c r="N293" s="163"/>
      <c r="O293" s="163"/>
      <c r="P293" s="163"/>
      <c r="Q293" s="204"/>
      <c r="R293" s="173"/>
      <c r="S293" s="173"/>
      <c r="T293" s="173"/>
      <c r="U293" s="173"/>
      <c r="AC293" s="219"/>
      <c r="AD293" s="219"/>
      <c r="AE293" s="219"/>
      <c r="AF293" s="219"/>
      <c r="AG293" s="219"/>
      <c r="AH293" s="219"/>
      <c r="AI293" s="219"/>
    </row>
    <row r="294" spans="1:35" s="164" customFormat="1">
      <c r="A294" s="204"/>
      <c r="B294" s="165"/>
      <c r="C294" s="165"/>
      <c r="D294" s="163"/>
      <c r="E294" s="163"/>
      <c r="F294" s="165"/>
      <c r="G294" s="165"/>
      <c r="H294" s="163"/>
      <c r="I294" s="163"/>
      <c r="J294" s="163"/>
      <c r="K294" s="163"/>
      <c r="L294" s="163"/>
      <c r="M294" s="163"/>
      <c r="N294" s="163"/>
      <c r="O294" s="163"/>
      <c r="P294" s="163"/>
      <c r="Q294" s="204"/>
      <c r="R294" s="173"/>
      <c r="S294" s="173"/>
      <c r="T294" s="173"/>
      <c r="U294" s="173"/>
      <c r="AC294" s="219"/>
      <c r="AD294" s="219"/>
      <c r="AE294" s="219"/>
      <c r="AF294" s="219"/>
      <c r="AG294" s="219"/>
      <c r="AH294" s="219"/>
      <c r="AI294" s="219"/>
    </row>
    <row r="295" spans="1:35" s="164" customFormat="1">
      <c r="A295" s="204"/>
      <c r="B295" s="165"/>
      <c r="C295" s="165"/>
      <c r="D295" s="163"/>
      <c r="E295" s="163"/>
      <c r="F295" s="165"/>
      <c r="G295" s="165"/>
      <c r="H295" s="163"/>
      <c r="I295" s="163"/>
      <c r="J295" s="163"/>
      <c r="K295" s="163"/>
      <c r="L295" s="163"/>
      <c r="M295" s="163"/>
      <c r="N295" s="163"/>
      <c r="O295" s="163"/>
      <c r="P295" s="163"/>
      <c r="Q295" s="204"/>
      <c r="R295" s="173"/>
      <c r="S295" s="173"/>
      <c r="T295" s="173"/>
      <c r="U295" s="173"/>
      <c r="AC295" s="219"/>
      <c r="AD295" s="219"/>
      <c r="AE295" s="219"/>
      <c r="AF295" s="219"/>
      <c r="AG295" s="219"/>
      <c r="AH295" s="219"/>
      <c r="AI295" s="219"/>
    </row>
    <row r="296" spans="1:35" s="164" customFormat="1">
      <c r="A296" s="204"/>
      <c r="B296" s="165"/>
      <c r="C296" s="165"/>
      <c r="D296" s="163"/>
      <c r="E296" s="163"/>
      <c r="F296" s="165"/>
      <c r="G296" s="165"/>
      <c r="H296" s="163"/>
      <c r="I296" s="163"/>
      <c r="J296" s="163"/>
      <c r="K296" s="163"/>
      <c r="L296" s="163"/>
      <c r="M296" s="163"/>
      <c r="N296" s="163"/>
      <c r="O296" s="163"/>
      <c r="P296" s="163"/>
      <c r="Q296" s="204"/>
      <c r="R296" s="173"/>
      <c r="S296" s="173"/>
      <c r="T296" s="173"/>
      <c r="U296" s="173"/>
      <c r="AC296" s="219"/>
      <c r="AD296" s="219"/>
      <c r="AE296" s="219"/>
      <c r="AF296" s="219"/>
      <c r="AG296" s="219"/>
      <c r="AH296" s="219"/>
      <c r="AI296" s="219"/>
    </row>
    <row r="297" spans="1:35" s="164" customFormat="1">
      <c r="A297" s="204"/>
      <c r="B297" s="165"/>
      <c r="C297" s="165"/>
      <c r="D297" s="163"/>
      <c r="E297" s="163"/>
      <c r="F297" s="165"/>
      <c r="G297" s="165"/>
      <c r="H297" s="163"/>
      <c r="I297" s="163"/>
      <c r="J297" s="163"/>
      <c r="K297" s="163"/>
      <c r="L297" s="163"/>
      <c r="M297" s="163"/>
      <c r="N297" s="163"/>
      <c r="O297" s="163"/>
      <c r="P297" s="163"/>
      <c r="Q297" s="204"/>
      <c r="R297" s="173"/>
      <c r="S297" s="173"/>
      <c r="T297" s="173"/>
      <c r="U297" s="173"/>
      <c r="AC297" s="219"/>
      <c r="AD297" s="219"/>
      <c r="AE297" s="219"/>
      <c r="AF297" s="219"/>
      <c r="AG297" s="219"/>
      <c r="AH297" s="219"/>
      <c r="AI297" s="219"/>
    </row>
    <row r="298" spans="1:35" s="164" customFormat="1">
      <c r="A298" s="204"/>
      <c r="B298" s="165"/>
      <c r="C298" s="165"/>
      <c r="D298" s="163"/>
      <c r="E298" s="163"/>
      <c r="F298" s="165"/>
      <c r="G298" s="165"/>
      <c r="H298" s="163"/>
      <c r="I298" s="163"/>
      <c r="J298" s="163"/>
      <c r="K298" s="163"/>
      <c r="L298" s="163"/>
      <c r="M298" s="163"/>
      <c r="N298" s="163"/>
      <c r="O298" s="163"/>
      <c r="P298" s="163"/>
      <c r="Q298" s="204"/>
      <c r="R298" s="173"/>
      <c r="S298" s="173"/>
      <c r="T298" s="173"/>
      <c r="U298" s="173"/>
      <c r="AC298" s="219"/>
      <c r="AD298" s="219"/>
      <c r="AE298" s="219"/>
      <c r="AF298" s="219"/>
      <c r="AG298" s="219"/>
      <c r="AH298" s="219"/>
      <c r="AI298" s="219"/>
    </row>
    <row r="299" spans="1:35" s="164" customFormat="1">
      <c r="A299" s="204"/>
      <c r="B299" s="165"/>
      <c r="C299" s="165"/>
      <c r="D299" s="163"/>
      <c r="E299" s="163"/>
      <c r="F299" s="165"/>
      <c r="G299" s="165"/>
      <c r="H299" s="163"/>
      <c r="I299" s="163"/>
      <c r="J299" s="163"/>
      <c r="K299" s="163"/>
      <c r="L299" s="163"/>
      <c r="M299" s="163"/>
      <c r="N299" s="163"/>
      <c r="O299" s="163"/>
      <c r="P299" s="163"/>
      <c r="Q299" s="204"/>
      <c r="R299" s="173"/>
      <c r="S299" s="173"/>
      <c r="T299" s="173"/>
      <c r="U299" s="173"/>
      <c r="AC299" s="219"/>
      <c r="AD299" s="219"/>
      <c r="AE299" s="219"/>
      <c r="AF299" s="219"/>
      <c r="AG299" s="219"/>
      <c r="AH299" s="219"/>
      <c r="AI299" s="219"/>
    </row>
    <row r="300" spans="1:35" s="164" customFormat="1">
      <c r="A300" s="204"/>
      <c r="B300" s="165"/>
      <c r="C300" s="165"/>
      <c r="D300" s="163"/>
      <c r="E300" s="163"/>
      <c r="F300" s="165"/>
      <c r="G300" s="165"/>
      <c r="H300" s="163"/>
      <c r="I300" s="163"/>
      <c r="J300" s="163"/>
      <c r="K300" s="163"/>
      <c r="L300" s="163"/>
      <c r="M300" s="163"/>
      <c r="N300" s="163"/>
      <c r="O300" s="163"/>
      <c r="P300" s="163"/>
      <c r="Q300" s="204"/>
      <c r="R300" s="173"/>
      <c r="S300" s="173"/>
      <c r="T300" s="173"/>
      <c r="U300" s="173"/>
      <c r="AC300" s="219"/>
      <c r="AD300" s="219"/>
      <c r="AE300" s="219"/>
      <c r="AF300" s="219"/>
      <c r="AG300" s="219"/>
      <c r="AH300" s="219"/>
      <c r="AI300" s="219"/>
    </row>
    <row r="301" spans="1:35" s="164" customFormat="1">
      <c r="A301" s="204"/>
      <c r="B301" s="165"/>
      <c r="C301" s="165"/>
      <c r="D301" s="163"/>
      <c r="E301" s="163"/>
      <c r="F301" s="165"/>
      <c r="G301" s="165"/>
      <c r="H301" s="163"/>
      <c r="I301" s="163"/>
      <c r="J301" s="163"/>
      <c r="K301" s="163"/>
      <c r="L301" s="163"/>
      <c r="M301" s="163"/>
      <c r="N301" s="163"/>
      <c r="O301" s="163"/>
      <c r="P301" s="163"/>
      <c r="Q301" s="204"/>
      <c r="R301" s="173"/>
      <c r="S301" s="173"/>
      <c r="T301" s="173"/>
      <c r="U301" s="173"/>
      <c r="AC301" s="219"/>
      <c r="AD301" s="219"/>
      <c r="AE301" s="219"/>
      <c r="AF301" s="219"/>
      <c r="AG301" s="219"/>
      <c r="AH301" s="219"/>
      <c r="AI301" s="219"/>
    </row>
    <row r="302" spans="1:35" s="164" customFormat="1">
      <c r="A302" s="204"/>
      <c r="B302" s="165"/>
      <c r="C302" s="165"/>
      <c r="D302" s="163"/>
      <c r="E302" s="163"/>
      <c r="F302" s="165"/>
      <c r="G302" s="165"/>
      <c r="H302" s="163"/>
      <c r="I302" s="163"/>
      <c r="J302" s="163"/>
      <c r="K302" s="163"/>
      <c r="L302" s="163"/>
      <c r="M302" s="163"/>
      <c r="N302" s="163"/>
      <c r="O302" s="163"/>
      <c r="P302" s="163"/>
      <c r="Q302" s="204"/>
      <c r="R302" s="173"/>
      <c r="S302" s="173"/>
      <c r="T302" s="173"/>
      <c r="U302" s="173"/>
      <c r="AC302" s="219"/>
      <c r="AD302" s="219"/>
      <c r="AE302" s="219"/>
      <c r="AF302" s="219"/>
      <c r="AG302" s="219"/>
      <c r="AH302" s="219"/>
      <c r="AI302" s="219"/>
    </row>
    <row r="303" spans="1:35" s="164" customFormat="1">
      <c r="A303" s="204"/>
      <c r="B303" s="165"/>
      <c r="C303" s="165"/>
      <c r="D303" s="163"/>
      <c r="E303" s="163"/>
      <c r="F303" s="165"/>
      <c r="G303" s="165"/>
      <c r="H303" s="163"/>
      <c r="I303" s="163"/>
      <c r="J303" s="163"/>
      <c r="K303" s="163"/>
      <c r="L303" s="163"/>
      <c r="M303" s="163"/>
      <c r="N303" s="163"/>
      <c r="O303" s="163"/>
      <c r="P303" s="163"/>
      <c r="Q303" s="204"/>
      <c r="R303" s="173"/>
      <c r="S303" s="173"/>
      <c r="T303" s="173"/>
      <c r="U303" s="173"/>
      <c r="AC303" s="219"/>
      <c r="AD303" s="219"/>
      <c r="AE303" s="219"/>
      <c r="AF303" s="219"/>
      <c r="AG303" s="219"/>
      <c r="AH303" s="219"/>
      <c r="AI303" s="219"/>
    </row>
    <row r="304" spans="1:35" s="164" customFormat="1">
      <c r="A304" s="204"/>
      <c r="B304" s="165"/>
      <c r="C304" s="165"/>
      <c r="D304" s="163"/>
      <c r="E304" s="163"/>
      <c r="F304" s="165"/>
      <c r="G304" s="165"/>
      <c r="H304" s="163"/>
      <c r="I304" s="163"/>
      <c r="J304" s="163"/>
      <c r="K304" s="163"/>
      <c r="L304" s="163"/>
      <c r="M304" s="163"/>
      <c r="N304" s="163"/>
      <c r="O304" s="163"/>
      <c r="P304" s="163"/>
      <c r="Q304" s="204"/>
      <c r="R304" s="173"/>
      <c r="S304" s="173"/>
      <c r="T304" s="173"/>
      <c r="U304" s="173"/>
      <c r="AC304" s="219"/>
      <c r="AD304" s="219"/>
      <c r="AE304" s="219"/>
      <c r="AF304" s="219"/>
      <c r="AG304" s="219"/>
      <c r="AH304" s="219"/>
      <c r="AI304" s="219"/>
    </row>
    <row r="305" spans="1:35" s="164" customFormat="1">
      <c r="A305" s="204"/>
      <c r="B305" s="165"/>
      <c r="C305" s="165"/>
      <c r="D305" s="163"/>
      <c r="E305" s="163"/>
      <c r="F305" s="165"/>
      <c r="G305" s="165"/>
      <c r="H305" s="163"/>
      <c r="I305" s="163"/>
      <c r="J305" s="163"/>
      <c r="K305" s="163"/>
      <c r="L305" s="163"/>
      <c r="M305" s="163"/>
      <c r="N305" s="163"/>
      <c r="O305" s="163"/>
      <c r="P305" s="163"/>
      <c r="Q305" s="204"/>
      <c r="R305" s="173"/>
      <c r="S305" s="173"/>
      <c r="T305" s="173"/>
      <c r="U305" s="173"/>
      <c r="AC305" s="219"/>
      <c r="AD305" s="219"/>
      <c r="AE305" s="219"/>
      <c r="AF305" s="219"/>
      <c r="AG305" s="219"/>
      <c r="AH305" s="219"/>
      <c r="AI305" s="219"/>
    </row>
    <row r="306" spans="1:35" s="164" customFormat="1">
      <c r="A306" s="204"/>
      <c r="B306" s="165"/>
      <c r="C306" s="165"/>
      <c r="D306" s="163"/>
      <c r="E306" s="163"/>
      <c r="F306" s="165"/>
      <c r="G306" s="165"/>
      <c r="H306" s="163"/>
      <c r="I306" s="163"/>
      <c r="J306" s="163"/>
      <c r="K306" s="163"/>
      <c r="L306" s="163"/>
      <c r="M306" s="163"/>
      <c r="N306" s="163"/>
      <c r="O306" s="163"/>
      <c r="P306" s="163"/>
      <c r="Q306" s="204"/>
      <c r="R306" s="173"/>
      <c r="S306" s="173"/>
      <c r="T306" s="173"/>
      <c r="U306" s="173"/>
      <c r="AC306" s="219"/>
      <c r="AD306" s="219"/>
      <c r="AE306" s="219"/>
      <c r="AF306" s="219"/>
      <c r="AG306" s="219"/>
      <c r="AH306" s="219"/>
      <c r="AI306" s="219"/>
    </row>
    <row r="307" spans="1:35" s="164" customFormat="1">
      <c r="A307" s="204"/>
      <c r="B307" s="165"/>
      <c r="C307" s="165"/>
      <c r="D307" s="163"/>
      <c r="E307" s="163"/>
      <c r="F307" s="165"/>
      <c r="G307" s="165"/>
      <c r="H307" s="163"/>
      <c r="I307" s="163"/>
      <c r="J307" s="163"/>
      <c r="K307" s="163"/>
      <c r="L307" s="163"/>
      <c r="M307" s="163"/>
      <c r="N307" s="163"/>
      <c r="O307" s="163"/>
      <c r="P307" s="163"/>
      <c r="Q307" s="204"/>
      <c r="R307" s="173"/>
      <c r="S307" s="173"/>
      <c r="T307" s="173"/>
      <c r="U307" s="173"/>
      <c r="AC307" s="219"/>
      <c r="AD307" s="219"/>
      <c r="AE307" s="219"/>
      <c r="AF307" s="219"/>
      <c r="AG307" s="219"/>
      <c r="AH307" s="219"/>
      <c r="AI307" s="219"/>
    </row>
    <row r="308" spans="1:35" s="164" customFormat="1">
      <c r="A308" s="204"/>
      <c r="B308" s="165"/>
      <c r="C308" s="165"/>
      <c r="D308" s="163"/>
      <c r="E308" s="163"/>
      <c r="F308" s="165"/>
      <c r="G308" s="165"/>
      <c r="H308" s="163"/>
      <c r="I308" s="163"/>
      <c r="J308" s="163"/>
      <c r="K308" s="163"/>
      <c r="L308" s="163"/>
      <c r="M308" s="163"/>
      <c r="N308" s="163"/>
      <c r="O308" s="163"/>
      <c r="P308" s="163"/>
      <c r="Q308" s="204"/>
      <c r="R308" s="173"/>
      <c r="S308" s="173"/>
      <c r="T308" s="173"/>
      <c r="U308" s="173"/>
      <c r="AC308" s="219"/>
      <c r="AD308" s="219"/>
      <c r="AE308" s="219"/>
      <c r="AF308" s="219"/>
      <c r="AG308" s="219"/>
      <c r="AH308" s="219"/>
      <c r="AI308" s="219"/>
    </row>
    <row r="309" spans="1:35" s="164" customFormat="1">
      <c r="A309" s="204"/>
      <c r="B309" s="165"/>
      <c r="C309" s="165"/>
      <c r="D309" s="163"/>
      <c r="E309" s="163"/>
      <c r="F309" s="165"/>
      <c r="G309" s="165"/>
      <c r="H309" s="163"/>
      <c r="I309" s="163"/>
      <c r="J309" s="163"/>
      <c r="K309" s="163"/>
      <c r="L309" s="163"/>
      <c r="M309" s="163"/>
      <c r="N309" s="163"/>
      <c r="O309" s="163"/>
      <c r="P309" s="163"/>
      <c r="Q309" s="204"/>
      <c r="R309" s="173"/>
      <c r="S309" s="173"/>
      <c r="T309" s="173"/>
      <c r="U309" s="173"/>
      <c r="AC309" s="219"/>
      <c r="AD309" s="219"/>
      <c r="AE309" s="219"/>
      <c r="AF309" s="219"/>
      <c r="AG309" s="219"/>
      <c r="AH309" s="219"/>
      <c r="AI309" s="219"/>
    </row>
    <row r="310" spans="1:35" s="164" customFormat="1">
      <c r="A310" s="204"/>
      <c r="B310" s="165"/>
      <c r="C310" s="165"/>
      <c r="D310" s="163"/>
      <c r="E310" s="163"/>
      <c r="F310" s="165"/>
      <c r="G310" s="165"/>
      <c r="H310" s="163"/>
      <c r="I310" s="163"/>
      <c r="J310" s="163"/>
      <c r="K310" s="163"/>
      <c r="L310" s="163"/>
      <c r="M310" s="163"/>
      <c r="N310" s="163"/>
      <c r="O310" s="163"/>
      <c r="P310" s="163"/>
      <c r="Q310" s="204"/>
      <c r="R310" s="173"/>
      <c r="S310" s="173"/>
      <c r="T310" s="173"/>
      <c r="U310" s="173"/>
      <c r="AC310" s="219"/>
      <c r="AD310" s="219"/>
      <c r="AE310" s="219"/>
      <c r="AF310" s="219"/>
      <c r="AG310" s="219"/>
      <c r="AH310" s="219"/>
      <c r="AI310" s="219"/>
    </row>
    <row r="311" spans="1:35" s="164" customFormat="1">
      <c r="A311" s="204"/>
      <c r="B311" s="165"/>
      <c r="C311" s="165"/>
      <c r="D311" s="163"/>
      <c r="E311" s="163"/>
      <c r="F311" s="165"/>
      <c r="G311" s="165"/>
      <c r="H311" s="163"/>
      <c r="I311" s="163"/>
      <c r="J311" s="163"/>
      <c r="K311" s="163"/>
      <c r="L311" s="163"/>
      <c r="M311" s="163"/>
      <c r="N311" s="163"/>
      <c r="O311" s="163"/>
      <c r="P311" s="163"/>
      <c r="Q311" s="204"/>
      <c r="R311" s="173"/>
      <c r="S311" s="173"/>
      <c r="T311" s="173"/>
      <c r="U311" s="173"/>
      <c r="AC311" s="219"/>
      <c r="AD311" s="219"/>
      <c r="AE311" s="219"/>
      <c r="AF311" s="219"/>
      <c r="AG311" s="219"/>
      <c r="AH311" s="219"/>
      <c r="AI311" s="219"/>
    </row>
    <row r="312" spans="1:35" s="164" customFormat="1">
      <c r="A312" s="204"/>
      <c r="B312" s="165"/>
      <c r="C312" s="165"/>
      <c r="D312" s="163"/>
      <c r="E312" s="163"/>
      <c r="F312" s="165"/>
      <c r="G312" s="165"/>
      <c r="H312" s="163"/>
      <c r="I312" s="163"/>
      <c r="J312" s="163"/>
      <c r="K312" s="163"/>
      <c r="L312" s="163"/>
      <c r="M312" s="163"/>
      <c r="N312" s="163"/>
      <c r="O312" s="163"/>
      <c r="P312" s="163"/>
      <c r="Q312" s="204"/>
      <c r="R312" s="173"/>
      <c r="S312" s="173"/>
      <c r="T312" s="173"/>
      <c r="U312" s="173"/>
      <c r="AC312" s="219"/>
      <c r="AD312" s="219"/>
      <c r="AE312" s="219"/>
      <c r="AF312" s="219"/>
      <c r="AG312" s="219"/>
      <c r="AH312" s="219"/>
      <c r="AI312" s="219"/>
    </row>
    <row r="313" spans="1:35" s="164" customFormat="1">
      <c r="A313" s="204"/>
      <c r="B313" s="165"/>
      <c r="C313" s="165"/>
      <c r="D313" s="163"/>
      <c r="E313" s="163"/>
      <c r="F313" s="165"/>
      <c r="G313" s="165"/>
      <c r="H313" s="163"/>
      <c r="I313" s="163"/>
      <c r="J313" s="163"/>
      <c r="K313" s="163"/>
      <c r="L313" s="163"/>
      <c r="M313" s="163"/>
      <c r="N313" s="163"/>
      <c r="O313" s="163"/>
      <c r="P313" s="163"/>
      <c r="Q313" s="204"/>
      <c r="R313" s="173"/>
      <c r="S313" s="173"/>
      <c r="T313" s="173"/>
      <c r="U313" s="173"/>
      <c r="AC313" s="219"/>
      <c r="AD313" s="219"/>
      <c r="AE313" s="219"/>
      <c r="AF313" s="219"/>
      <c r="AG313" s="219"/>
      <c r="AH313" s="219"/>
      <c r="AI313" s="219"/>
    </row>
    <row r="314" spans="1:35" s="164" customFormat="1">
      <c r="A314" s="204"/>
      <c r="B314" s="165"/>
      <c r="C314" s="165"/>
      <c r="D314" s="163"/>
      <c r="E314" s="163"/>
      <c r="F314" s="165"/>
      <c r="G314" s="165"/>
      <c r="H314" s="163"/>
      <c r="I314" s="163"/>
      <c r="J314" s="163"/>
      <c r="K314" s="163"/>
      <c r="L314" s="163"/>
      <c r="M314" s="163"/>
      <c r="N314" s="163"/>
      <c r="O314" s="163"/>
      <c r="P314" s="163"/>
      <c r="Q314" s="204"/>
      <c r="R314" s="173"/>
      <c r="S314" s="173"/>
      <c r="T314" s="173"/>
      <c r="U314" s="173"/>
      <c r="AC314" s="219"/>
      <c r="AD314" s="219"/>
      <c r="AE314" s="219"/>
      <c r="AF314" s="219"/>
      <c r="AG314" s="219"/>
      <c r="AH314" s="219"/>
      <c r="AI314" s="219"/>
    </row>
    <row r="315" spans="1:35" s="164" customFormat="1">
      <c r="A315" s="204"/>
      <c r="B315" s="165"/>
      <c r="C315" s="165"/>
      <c r="D315" s="163"/>
      <c r="E315" s="163"/>
      <c r="F315" s="165"/>
      <c r="G315" s="165"/>
      <c r="H315" s="163"/>
      <c r="I315" s="163"/>
      <c r="J315" s="163"/>
      <c r="K315" s="163"/>
      <c r="L315" s="163"/>
      <c r="M315" s="163"/>
      <c r="N315" s="163"/>
      <c r="O315" s="163"/>
      <c r="P315" s="163"/>
      <c r="Q315" s="204"/>
      <c r="R315" s="173"/>
      <c r="S315" s="173"/>
      <c r="T315" s="173"/>
      <c r="U315" s="173"/>
      <c r="AC315" s="219"/>
      <c r="AD315" s="219"/>
      <c r="AE315" s="219"/>
      <c r="AF315" s="219"/>
      <c r="AG315" s="219"/>
      <c r="AH315" s="219"/>
      <c r="AI315" s="219"/>
    </row>
    <row r="316" spans="1:35" s="164" customFormat="1">
      <c r="A316" s="204"/>
      <c r="B316" s="165"/>
      <c r="C316" s="165"/>
      <c r="D316" s="163"/>
      <c r="E316" s="163"/>
      <c r="F316" s="165"/>
      <c r="G316" s="165"/>
      <c r="H316" s="163"/>
      <c r="I316" s="163"/>
      <c r="J316" s="163"/>
      <c r="K316" s="163"/>
      <c r="L316" s="163"/>
      <c r="M316" s="163"/>
      <c r="N316" s="163"/>
      <c r="O316" s="163"/>
      <c r="P316" s="163"/>
      <c r="Q316" s="204"/>
      <c r="R316" s="173"/>
      <c r="S316" s="173"/>
      <c r="T316" s="173"/>
      <c r="U316" s="173"/>
      <c r="AC316" s="219"/>
      <c r="AD316" s="219"/>
      <c r="AE316" s="219"/>
      <c r="AF316" s="219"/>
      <c r="AG316" s="219"/>
      <c r="AH316" s="219"/>
      <c r="AI316" s="219"/>
    </row>
    <row r="317" spans="1:35" s="164" customFormat="1">
      <c r="A317" s="204"/>
      <c r="B317" s="165"/>
      <c r="C317" s="165"/>
      <c r="D317" s="163"/>
      <c r="E317" s="163"/>
      <c r="F317" s="165"/>
      <c r="G317" s="165"/>
      <c r="H317" s="163"/>
      <c r="I317" s="163"/>
      <c r="J317" s="163"/>
      <c r="K317" s="163"/>
      <c r="L317" s="163"/>
      <c r="M317" s="163"/>
      <c r="N317" s="163"/>
      <c r="O317" s="163"/>
      <c r="P317" s="163"/>
      <c r="Q317" s="204"/>
      <c r="R317" s="173"/>
      <c r="S317" s="173"/>
      <c r="T317" s="173"/>
      <c r="U317" s="173"/>
      <c r="AC317" s="219"/>
      <c r="AD317" s="219"/>
      <c r="AE317" s="219"/>
      <c r="AF317" s="219"/>
      <c r="AG317" s="219"/>
      <c r="AH317" s="219"/>
      <c r="AI317" s="219"/>
    </row>
    <row r="318" spans="1:35" s="164" customFormat="1">
      <c r="A318" s="204"/>
      <c r="B318" s="165"/>
      <c r="C318" s="165"/>
      <c r="D318" s="163"/>
      <c r="E318" s="163"/>
      <c r="F318" s="165"/>
      <c r="G318" s="165"/>
      <c r="H318" s="163"/>
      <c r="I318" s="163"/>
      <c r="J318" s="163"/>
      <c r="K318" s="163"/>
      <c r="L318" s="163"/>
      <c r="M318" s="163"/>
      <c r="N318" s="163"/>
      <c r="O318" s="163"/>
      <c r="P318" s="163"/>
      <c r="Q318" s="204"/>
      <c r="R318" s="173"/>
      <c r="S318" s="173"/>
      <c r="T318" s="173"/>
      <c r="U318" s="173"/>
      <c r="AC318" s="219"/>
      <c r="AD318" s="219"/>
      <c r="AE318" s="219"/>
      <c r="AF318" s="219"/>
      <c r="AG318" s="219"/>
      <c r="AH318" s="219"/>
      <c r="AI318" s="219"/>
    </row>
    <row r="319" spans="1:35" s="164" customFormat="1">
      <c r="A319" s="204"/>
      <c r="B319" s="165"/>
      <c r="C319" s="165"/>
      <c r="D319" s="163"/>
      <c r="E319" s="163"/>
      <c r="F319" s="165"/>
      <c r="G319" s="165"/>
      <c r="H319" s="163"/>
      <c r="I319" s="163"/>
      <c r="J319" s="163"/>
      <c r="K319" s="163"/>
      <c r="L319" s="163"/>
      <c r="M319" s="163"/>
      <c r="N319" s="163"/>
      <c r="O319" s="163"/>
      <c r="P319" s="163"/>
      <c r="Q319" s="204"/>
      <c r="R319" s="173"/>
      <c r="S319" s="173"/>
      <c r="T319" s="173"/>
      <c r="U319" s="173"/>
      <c r="AC319" s="219"/>
      <c r="AD319" s="219"/>
      <c r="AE319" s="219"/>
      <c r="AF319" s="219"/>
      <c r="AG319" s="219"/>
      <c r="AH319" s="219"/>
      <c r="AI319" s="219"/>
    </row>
    <row r="320" spans="1:35" s="164" customFormat="1">
      <c r="A320" s="204"/>
      <c r="B320" s="165"/>
      <c r="C320" s="165"/>
      <c r="D320" s="163"/>
      <c r="E320" s="163"/>
      <c r="F320" s="165"/>
      <c r="G320" s="165"/>
      <c r="H320" s="163"/>
      <c r="I320" s="163"/>
      <c r="J320" s="163"/>
      <c r="K320" s="163"/>
      <c r="L320" s="163"/>
      <c r="M320" s="163"/>
      <c r="N320" s="163"/>
      <c r="O320" s="163"/>
      <c r="P320" s="163"/>
      <c r="Q320" s="204"/>
      <c r="R320" s="173"/>
      <c r="S320" s="173"/>
      <c r="T320" s="173"/>
      <c r="U320" s="173"/>
      <c r="AC320" s="219"/>
      <c r="AD320" s="219"/>
      <c r="AE320" s="219"/>
      <c r="AF320" s="219"/>
      <c r="AG320" s="219"/>
      <c r="AH320" s="219"/>
      <c r="AI320" s="219"/>
    </row>
    <row r="321" spans="1:35" s="164" customFormat="1">
      <c r="A321" s="204"/>
      <c r="B321" s="165"/>
      <c r="C321" s="165"/>
      <c r="D321" s="163"/>
      <c r="E321" s="163"/>
      <c r="F321" s="165"/>
      <c r="G321" s="165"/>
      <c r="H321" s="163"/>
      <c r="I321" s="163"/>
      <c r="J321" s="163"/>
      <c r="K321" s="163"/>
      <c r="L321" s="163"/>
      <c r="M321" s="163"/>
      <c r="N321" s="163"/>
      <c r="O321" s="163"/>
      <c r="P321" s="163"/>
      <c r="Q321" s="204"/>
      <c r="R321" s="173"/>
      <c r="S321" s="173"/>
      <c r="T321" s="173"/>
      <c r="U321" s="173"/>
      <c r="AC321" s="219"/>
      <c r="AD321" s="219"/>
      <c r="AE321" s="219"/>
      <c r="AF321" s="219"/>
      <c r="AG321" s="219"/>
      <c r="AH321" s="219"/>
      <c r="AI321" s="219"/>
    </row>
    <row r="322" spans="1:35" s="164" customFormat="1">
      <c r="A322" s="204"/>
      <c r="B322" s="165"/>
      <c r="C322" s="165"/>
      <c r="D322" s="163"/>
      <c r="E322" s="163"/>
      <c r="F322" s="165"/>
      <c r="G322" s="165"/>
      <c r="H322" s="163"/>
      <c r="I322" s="163"/>
      <c r="J322" s="163"/>
      <c r="K322" s="163"/>
      <c r="L322" s="163"/>
      <c r="M322" s="163"/>
      <c r="N322" s="163"/>
      <c r="O322" s="163"/>
      <c r="P322" s="163"/>
      <c r="Q322" s="204"/>
      <c r="R322" s="173"/>
      <c r="S322" s="173"/>
      <c r="T322" s="173"/>
      <c r="U322" s="173"/>
      <c r="AC322" s="219"/>
      <c r="AD322" s="219"/>
      <c r="AE322" s="219"/>
      <c r="AF322" s="219"/>
      <c r="AG322" s="219"/>
      <c r="AH322" s="219"/>
      <c r="AI322" s="219"/>
    </row>
    <row r="323" spans="1:35" s="164" customFormat="1">
      <c r="A323" s="204"/>
      <c r="B323" s="165"/>
      <c r="C323" s="165"/>
      <c r="D323" s="163"/>
      <c r="E323" s="163"/>
      <c r="F323" s="165"/>
      <c r="G323" s="165"/>
      <c r="H323" s="163"/>
      <c r="I323" s="163"/>
      <c r="J323" s="163"/>
      <c r="K323" s="163"/>
      <c r="L323" s="163"/>
      <c r="M323" s="163"/>
      <c r="N323" s="163"/>
      <c r="O323" s="163"/>
      <c r="P323" s="163"/>
      <c r="Q323" s="204"/>
      <c r="R323" s="173"/>
      <c r="S323" s="173"/>
      <c r="T323" s="173"/>
      <c r="U323" s="173"/>
      <c r="AC323" s="219"/>
      <c r="AD323" s="219"/>
      <c r="AE323" s="219"/>
      <c r="AF323" s="219"/>
      <c r="AG323" s="219"/>
      <c r="AH323" s="219"/>
      <c r="AI323" s="219"/>
    </row>
    <row r="324" spans="1:35" s="164" customFormat="1">
      <c r="A324" s="204"/>
      <c r="B324" s="165"/>
      <c r="C324" s="165"/>
      <c r="D324" s="163"/>
      <c r="E324" s="163"/>
      <c r="F324" s="165"/>
      <c r="G324" s="165"/>
      <c r="H324" s="163"/>
      <c r="I324" s="163"/>
      <c r="J324" s="163"/>
      <c r="K324" s="163"/>
      <c r="L324" s="163"/>
      <c r="M324" s="163"/>
      <c r="N324" s="163"/>
      <c r="O324" s="163"/>
      <c r="P324" s="163"/>
      <c r="Q324" s="204"/>
      <c r="R324" s="173"/>
      <c r="S324" s="173"/>
      <c r="T324" s="173"/>
      <c r="U324" s="173"/>
      <c r="AC324" s="219"/>
      <c r="AD324" s="219"/>
      <c r="AE324" s="219"/>
      <c r="AF324" s="219"/>
      <c r="AG324" s="219"/>
      <c r="AH324" s="219"/>
      <c r="AI324" s="219"/>
    </row>
    <row r="325" spans="1:35" s="164" customFormat="1">
      <c r="A325" s="204"/>
      <c r="B325" s="165"/>
      <c r="C325" s="165"/>
      <c r="D325" s="163"/>
      <c r="E325" s="163"/>
      <c r="F325" s="165"/>
      <c r="G325" s="165"/>
      <c r="H325" s="163"/>
      <c r="I325" s="163"/>
      <c r="J325" s="163"/>
      <c r="K325" s="163"/>
      <c r="L325" s="163"/>
      <c r="M325" s="163"/>
      <c r="N325" s="163"/>
      <c r="O325" s="163"/>
      <c r="P325" s="163"/>
      <c r="Q325" s="204"/>
      <c r="R325" s="173"/>
      <c r="S325" s="173"/>
      <c r="T325" s="173"/>
      <c r="U325" s="173"/>
      <c r="AC325" s="219"/>
      <c r="AD325" s="219"/>
      <c r="AE325" s="219"/>
      <c r="AF325" s="219"/>
      <c r="AG325" s="219"/>
      <c r="AH325" s="219"/>
      <c r="AI325" s="219"/>
    </row>
    <row r="326" spans="1:35" s="164" customFormat="1">
      <c r="A326" s="204"/>
      <c r="B326" s="165"/>
      <c r="C326" s="165"/>
      <c r="D326" s="163"/>
      <c r="E326" s="163"/>
      <c r="F326" s="165"/>
      <c r="G326" s="165"/>
      <c r="H326" s="163"/>
      <c r="I326" s="163"/>
      <c r="J326" s="163"/>
      <c r="K326" s="163"/>
      <c r="L326" s="163"/>
      <c r="M326" s="163"/>
      <c r="N326" s="163"/>
      <c r="O326" s="163"/>
      <c r="P326" s="163"/>
      <c r="Q326" s="204"/>
      <c r="R326" s="173"/>
      <c r="S326" s="173"/>
      <c r="T326" s="173"/>
      <c r="U326" s="173"/>
      <c r="AC326" s="219"/>
      <c r="AD326" s="219"/>
      <c r="AE326" s="219"/>
      <c r="AF326" s="219"/>
      <c r="AG326" s="219"/>
      <c r="AH326" s="219"/>
      <c r="AI326" s="219"/>
    </row>
    <row r="327" spans="1:35" s="164" customFormat="1">
      <c r="A327" s="204"/>
      <c r="B327" s="165"/>
      <c r="C327" s="165"/>
      <c r="D327" s="163"/>
      <c r="E327" s="163"/>
      <c r="F327" s="165"/>
      <c r="G327" s="165"/>
      <c r="H327" s="163"/>
      <c r="I327" s="163"/>
      <c r="J327" s="163"/>
      <c r="K327" s="163"/>
      <c r="L327" s="163"/>
      <c r="M327" s="163"/>
      <c r="N327" s="163"/>
      <c r="O327" s="163"/>
      <c r="P327" s="163"/>
      <c r="Q327" s="204"/>
      <c r="R327" s="173"/>
      <c r="S327" s="173"/>
      <c r="T327" s="173"/>
      <c r="U327" s="173"/>
      <c r="AC327" s="219"/>
      <c r="AD327" s="219"/>
      <c r="AE327" s="219"/>
      <c r="AF327" s="219"/>
      <c r="AG327" s="219"/>
      <c r="AH327" s="219"/>
      <c r="AI327" s="219"/>
    </row>
    <row r="328" spans="1:35" s="164" customFormat="1">
      <c r="A328" s="204"/>
      <c r="B328" s="165"/>
      <c r="C328" s="165"/>
      <c r="D328" s="163"/>
      <c r="E328" s="163"/>
      <c r="F328" s="165"/>
      <c r="G328" s="165"/>
      <c r="H328" s="163"/>
      <c r="I328" s="163"/>
      <c r="J328" s="163"/>
      <c r="K328" s="163"/>
      <c r="L328" s="163"/>
      <c r="M328" s="163"/>
      <c r="N328" s="163"/>
      <c r="O328" s="163"/>
      <c r="P328" s="163"/>
      <c r="Q328" s="204"/>
      <c r="R328" s="173"/>
      <c r="S328" s="173"/>
      <c r="T328" s="173"/>
      <c r="U328" s="173"/>
      <c r="AC328" s="219"/>
      <c r="AD328" s="219"/>
      <c r="AE328" s="219"/>
      <c r="AF328" s="219"/>
      <c r="AG328" s="219"/>
      <c r="AH328" s="219"/>
      <c r="AI328" s="219"/>
    </row>
    <row r="329" spans="1:35" s="164" customFormat="1">
      <c r="A329" s="204"/>
      <c r="B329" s="165"/>
      <c r="C329" s="165"/>
      <c r="D329" s="163"/>
      <c r="E329" s="163"/>
      <c r="F329" s="165"/>
      <c r="G329" s="165"/>
      <c r="H329" s="163"/>
      <c r="I329" s="163"/>
      <c r="J329" s="163"/>
      <c r="K329" s="163"/>
      <c r="L329" s="163"/>
      <c r="M329" s="163"/>
      <c r="N329" s="163"/>
      <c r="O329" s="163"/>
      <c r="P329" s="163"/>
      <c r="Q329" s="204"/>
      <c r="R329" s="173"/>
      <c r="S329" s="173"/>
      <c r="T329" s="173"/>
      <c r="U329" s="173"/>
      <c r="AC329" s="219"/>
      <c r="AD329" s="219"/>
      <c r="AE329" s="219"/>
      <c r="AF329" s="219"/>
      <c r="AG329" s="219"/>
      <c r="AH329" s="219"/>
      <c r="AI329" s="219"/>
    </row>
    <row r="330" spans="1:35" s="164" customFormat="1">
      <c r="A330" s="204"/>
      <c r="B330" s="165"/>
      <c r="C330" s="165"/>
      <c r="D330" s="163"/>
      <c r="E330" s="163"/>
      <c r="F330" s="165"/>
      <c r="G330" s="165"/>
      <c r="H330" s="163"/>
      <c r="I330" s="163"/>
      <c r="J330" s="163"/>
      <c r="K330" s="163"/>
      <c r="L330" s="163"/>
      <c r="M330" s="163"/>
      <c r="N330" s="163"/>
      <c r="O330" s="163"/>
      <c r="P330" s="163"/>
      <c r="Q330" s="204"/>
      <c r="R330" s="173"/>
      <c r="S330" s="173"/>
      <c r="T330" s="173"/>
      <c r="U330" s="173"/>
      <c r="AC330" s="219"/>
      <c r="AD330" s="219"/>
      <c r="AE330" s="219"/>
      <c r="AF330" s="219"/>
      <c r="AG330" s="219"/>
      <c r="AH330" s="219"/>
      <c r="AI330" s="219"/>
    </row>
    <row r="331" spans="1:35" s="164" customFormat="1">
      <c r="A331" s="204"/>
      <c r="B331" s="165"/>
      <c r="C331" s="165"/>
      <c r="D331" s="163"/>
      <c r="E331" s="163"/>
      <c r="F331" s="165"/>
      <c r="G331" s="165"/>
      <c r="H331" s="163"/>
      <c r="I331" s="163"/>
      <c r="J331" s="163"/>
      <c r="K331" s="163"/>
      <c r="L331" s="163"/>
      <c r="M331" s="163"/>
      <c r="N331" s="163"/>
      <c r="O331" s="163"/>
      <c r="P331" s="163"/>
      <c r="Q331" s="204"/>
      <c r="R331" s="173"/>
      <c r="S331" s="173"/>
      <c r="T331" s="173"/>
      <c r="U331" s="173"/>
      <c r="AC331" s="219"/>
      <c r="AD331" s="219"/>
      <c r="AE331" s="219"/>
      <c r="AF331" s="219"/>
      <c r="AG331" s="219"/>
      <c r="AH331" s="219"/>
      <c r="AI331" s="219"/>
    </row>
    <row r="332" spans="1:35" s="164" customFormat="1">
      <c r="A332" s="204"/>
      <c r="B332" s="165"/>
      <c r="C332" s="165"/>
      <c r="D332" s="163"/>
      <c r="E332" s="163"/>
      <c r="F332" s="165"/>
      <c r="G332" s="165"/>
      <c r="H332" s="163"/>
      <c r="I332" s="163"/>
      <c r="J332" s="163"/>
      <c r="K332" s="163"/>
      <c r="L332" s="163"/>
      <c r="M332" s="163"/>
      <c r="N332" s="163"/>
      <c r="O332" s="163"/>
      <c r="P332" s="163"/>
      <c r="Q332" s="204"/>
      <c r="R332" s="173"/>
      <c r="S332" s="173"/>
      <c r="T332" s="173"/>
      <c r="U332" s="173"/>
      <c r="AC332" s="219"/>
      <c r="AD332" s="219"/>
      <c r="AE332" s="219"/>
      <c r="AF332" s="219"/>
      <c r="AG332" s="219"/>
      <c r="AH332" s="219"/>
      <c r="AI332" s="219"/>
    </row>
    <row r="333" spans="1:35" s="164" customFormat="1">
      <c r="A333" s="204"/>
      <c r="B333" s="165"/>
      <c r="C333" s="165"/>
      <c r="D333" s="163"/>
      <c r="E333" s="163"/>
      <c r="F333" s="165"/>
      <c r="G333" s="165"/>
      <c r="H333" s="163"/>
      <c r="I333" s="163"/>
      <c r="J333" s="163"/>
      <c r="K333" s="163"/>
      <c r="L333" s="163"/>
      <c r="M333" s="163"/>
      <c r="N333" s="163"/>
      <c r="O333" s="163"/>
      <c r="P333" s="163"/>
      <c r="Q333" s="204"/>
      <c r="R333" s="173"/>
      <c r="S333" s="173"/>
      <c r="T333" s="173"/>
      <c r="U333" s="173"/>
      <c r="AC333" s="219"/>
      <c r="AD333" s="219"/>
      <c r="AE333" s="219"/>
      <c r="AF333" s="219"/>
      <c r="AG333" s="219"/>
      <c r="AH333" s="219"/>
      <c r="AI333" s="219"/>
    </row>
    <row r="334" spans="1:35" s="164" customFormat="1">
      <c r="A334" s="204"/>
      <c r="B334" s="165"/>
      <c r="C334" s="165"/>
      <c r="D334" s="163"/>
      <c r="E334" s="163"/>
      <c r="F334" s="165"/>
      <c r="G334" s="165"/>
      <c r="H334" s="163"/>
      <c r="I334" s="163"/>
      <c r="J334" s="163"/>
      <c r="K334" s="163"/>
      <c r="L334" s="163"/>
      <c r="M334" s="163"/>
      <c r="N334" s="163"/>
      <c r="O334" s="163"/>
      <c r="P334" s="163"/>
      <c r="Q334" s="204"/>
      <c r="R334" s="173"/>
      <c r="S334" s="173"/>
      <c r="T334" s="173"/>
      <c r="U334" s="173"/>
      <c r="AC334" s="219"/>
      <c r="AD334" s="219"/>
      <c r="AE334" s="219"/>
      <c r="AF334" s="219"/>
      <c r="AG334" s="219"/>
      <c r="AH334" s="219"/>
      <c r="AI334" s="219"/>
    </row>
    <row r="335" spans="1:35" s="164" customFormat="1">
      <c r="A335" s="204"/>
      <c r="B335" s="165"/>
      <c r="C335" s="165"/>
      <c r="D335" s="163"/>
      <c r="E335" s="163"/>
      <c r="F335" s="165"/>
      <c r="G335" s="165"/>
      <c r="H335" s="163"/>
      <c r="I335" s="163"/>
      <c r="J335" s="163"/>
      <c r="K335" s="163"/>
      <c r="L335" s="163"/>
      <c r="M335" s="163"/>
      <c r="N335" s="163"/>
      <c r="O335" s="163"/>
      <c r="P335" s="163"/>
      <c r="Q335" s="204"/>
      <c r="R335" s="173"/>
      <c r="S335" s="173"/>
      <c r="T335" s="173"/>
      <c r="U335" s="173"/>
      <c r="AC335" s="219"/>
      <c r="AD335" s="219"/>
      <c r="AE335" s="219"/>
      <c r="AF335" s="219"/>
      <c r="AG335" s="219"/>
      <c r="AH335" s="219"/>
      <c r="AI335" s="219"/>
    </row>
    <row r="336" spans="1:35" s="164" customFormat="1">
      <c r="A336" s="204"/>
      <c r="B336" s="165"/>
      <c r="C336" s="165"/>
      <c r="D336" s="163"/>
      <c r="E336" s="163"/>
      <c r="F336" s="165"/>
      <c r="G336" s="165"/>
      <c r="H336" s="163"/>
      <c r="I336" s="163"/>
      <c r="J336" s="163"/>
      <c r="K336" s="163"/>
      <c r="L336" s="163"/>
      <c r="M336" s="163"/>
      <c r="N336" s="163"/>
      <c r="O336" s="163"/>
      <c r="P336" s="163"/>
      <c r="Q336" s="204"/>
      <c r="R336" s="173"/>
      <c r="S336" s="173"/>
      <c r="T336" s="173"/>
      <c r="U336" s="173"/>
      <c r="AC336" s="219"/>
      <c r="AD336" s="219"/>
      <c r="AE336" s="219"/>
      <c r="AF336" s="219"/>
      <c r="AG336" s="219"/>
      <c r="AH336" s="219"/>
      <c r="AI336" s="219"/>
    </row>
    <row r="337" spans="1:35" s="164" customFormat="1">
      <c r="A337" s="204"/>
      <c r="B337" s="165"/>
      <c r="C337" s="165"/>
      <c r="D337" s="163"/>
      <c r="E337" s="163"/>
      <c r="F337" s="165"/>
      <c r="G337" s="165"/>
      <c r="H337" s="163"/>
      <c r="I337" s="163"/>
      <c r="J337" s="163"/>
      <c r="K337" s="163"/>
      <c r="L337" s="163"/>
      <c r="M337" s="163"/>
      <c r="N337" s="163"/>
      <c r="O337" s="163"/>
      <c r="P337" s="163"/>
      <c r="Q337" s="204"/>
      <c r="R337" s="173"/>
      <c r="S337" s="173"/>
      <c r="T337" s="173"/>
      <c r="U337" s="173"/>
      <c r="AC337" s="219"/>
      <c r="AD337" s="219"/>
      <c r="AE337" s="219"/>
      <c r="AF337" s="219"/>
      <c r="AG337" s="219"/>
      <c r="AH337" s="219"/>
      <c r="AI337" s="219"/>
    </row>
    <row r="338" spans="1:35" s="164" customFormat="1">
      <c r="A338" s="204"/>
      <c r="B338" s="165"/>
      <c r="C338" s="165"/>
      <c r="D338" s="163"/>
      <c r="E338" s="163"/>
      <c r="F338" s="165"/>
      <c r="G338" s="165"/>
      <c r="H338" s="163"/>
      <c r="I338" s="163"/>
      <c r="J338" s="163"/>
      <c r="K338" s="163"/>
      <c r="L338" s="163"/>
      <c r="M338" s="163"/>
      <c r="N338" s="163"/>
      <c r="O338" s="163"/>
      <c r="P338" s="163"/>
      <c r="Q338" s="204"/>
      <c r="R338" s="173"/>
      <c r="S338" s="173"/>
      <c r="T338" s="173"/>
      <c r="U338" s="173"/>
      <c r="AC338" s="219"/>
      <c r="AD338" s="219"/>
      <c r="AE338" s="219"/>
      <c r="AF338" s="219"/>
      <c r="AG338" s="219"/>
      <c r="AH338" s="219"/>
      <c r="AI338" s="219"/>
    </row>
    <row r="339" spans="1:35" s="164" customFormat="1">
      <c r="A339" s="204"/>
      <c r="B339" s="165"/>
      <c r="C339" s="165"/>
      <c r="D339" s="163"/>
      <c r="E339" s="163"/>
      <c r="F339" s="165"/>
      <c r="G339" s="165"/>
      <c r="H339" s="163"/>
      <c r="I339" s="163"/>
      <c r="J339" s="163"/>
      <c r="K339" s="163"/>
      <c r="L339" s="163"/>
      <c r="M339" s="163"/>
      <c r="N339" s="163"/>
      <c r="O339" s="163"/>
      <c r="P339" s="163"/>
      <c r="Q339" s="204"/>
      <c r="R339" s="173"/>
      <c r="S339" s="173"/>
      <c r="T339" s="173"/>
      <c r="U339" s="173"/>
      <c r="AC339" s="219"/>
      <c r="AD339" s="219"/>
      <c r="AE339" s="219"/>
      <c r="AF339" s="219"/>
      <c r="AG339" s="219"/>
      <c r="AH339" s="219"/>
      <c r="AI339" s="219"/>
    </row>
    <row r="340" spans="1:35" s="164" customFormat="1">
      <c r="A340" s="204"/>
      <c r="B340" s="165"/>
      <c r="C340" s="165"/>
      <c r="D340" s="163"/>
      <c r="E340" s="163"/>
      <c r="F340" s="165"/>
      <c r="G340" s="165"/>
      <c r="H340" s="163"/>
      <c r="I340" s="163"/>
      <c r="J340" s="163"/>
      <c r="K340" s="163"/>
      <c r="L340" s="163"/>
      <c r="M340" s="163"/>
      <c r="N340" s="163"/>
      <c r="O340" s="163"/>
      <c r="P340" s="163"/>
      <c r="Q340" s="204"/>
      <c r="R340" s="173"/>
      <c r="S340" s="173"/>
      <c r="T340" s="173"/>
      <c r="U340" s="173"/>
      <c r="AC340" s="219"/>
      <c r="AD340" s="219"/>
      <c r="AE340" s="219"/>
      <c r="AF340" s="219"/>
      <c r="AG340" s="219"/>
      <c r="AH340" s="219"/>
      <c r="AI340" s="219"/>
    </row>
    <row r="341" spans="1:35" s="164" customFormat="1">
      <c r="A341" s="204"/>
      <c r="B341" s="165"/>
      <c r="C341" s="165"/>
      <c r="D341" s="163"/>
      <c r="E341" s="163"/>
      <c r="F341" s="165"/>
      <c r="G341" s="165"/>
      <c r="H341" s="163"/>
      <c r="I341" s="163"/>
      <c r="J341" s="163"/>
      <c r="K341" s="163"/>
      <c r="L341" s="163"/>
      <c r="M341" s="163"/>
      <c r="N341" s="163"/>
      <c r="O341" s="163"/>
      <c r="P341" s="163"/>
      <c r="Q341" s="204"/>
      <c r="R341" s="173"/>
      <c r="S341" s="173"/>
      <c r="T341" s="173"/>
      <c r="U341" s="173"/>
      <c r="AC341" s="219"/>
      <c r="AD341" s="219"/>
      <c r="AE341" s="219"/>
      <c r="AF341" s="219"/>
      <c r="AG341" s="219"/>
      <c r="AH341" s="219"/>
      <c r="AI341" s="219"/>
    </row>
    <row r="342" spans="1:35" s="164" customFormat="1">
      <c r="A342" s="204"/>
      <c r="B342" s="165"/>
      <c r="C342" s="165"/>
      <c r="D342" s="163"/>
      <c r="E342" s="163"/>
      <c r="F342" s="165"/>
      <c r="G342" s="165"/>
      <c r="H342" s="163"/>
      <c r="I342" s="163"/>
      <c r="J342" s="163"/>
      <c r="K342" s="163"/>
      <c r="L342" s="163"/>
      <c r="M342" s="163"/>
      <c r="N342" s="163"/>
      <c r="O342" s="163"/>
      <c r="P342" s="163"/>
      <c r="Q342" s="204"/>
      <c r="R342" s="173"/>
      <c r="S342" s="173"/>
      <c r="T342" s="173"/>
      <c r="U342" s="173"/>
      <c r="AC342" s="219"/>
      <c r="AD342" s="219"/>
      <c r="AE342" s="219"/>
      <c r="AF342" s="219"/>
      <c r="AG342" s="219"/>
      <c r="AH342" s="219"/>
      <c r="AI342" s="219"/>
    </row>
    <row r="343" spans="1:35" s="164" customFormat="1">
      <c r="A343" s="204"/>
      <c r="B343" s="165"/>
      <c r="C343" s="165"/>
      <c r="D343" s="163"/>
      <c r="E343" s="163"/>
      <c r="F343" s="165"/>
      <c r="G343" s="165"/>
      <c r="H343" s="163"/>
      <c r="I343" s="163"/>
      <c r="J343" s="163"/>
      <c r="K343" s="163"/>
      <c r="L343" s="163"/>
      <c r="M343" s="163"/>
      <c r="N343" s="163"/>
      <c r="O343" s="163"/>
      <c r="P343" s="163"/>
      <c r="Q343" s="204"/>
      <c r="R343" s="173"/>
      <c r="S343" s="173"/>
      <c r="T343" s="173"/>
      <c r="U343" s="173"/>
      <c r="AC343" s="219"/>
      <c r="AD343" s="219"/>
      <c r="AE343" s="219"/>
      <c r="AF343" s="219"/>
      <c r="AG343" s="219"/>
      <c r="AH343" s="219"/>
      <c r="AI343" s="219"/>
    </row>
    <row r="344" spans="1:35" s="164" customFormat="1">
      <c r="A344" s="204"/>
      <c r="B344" s="165"/>
      <c r="C344" s="165"/>
      <c r="D344" s="163"/>
      <c r="E344" s="163"/>
      <c r="F344" s="165"/>
      <c r="G344" s="165"/>
      <c r="H344" s="163"/>
      <c r="I344" s="163"/>
      <c r="J344" s="163"/>
      <c r="K344" s="163"/>
      <c r="L344" s="163"/>
      <c r="M344" s="163"/>
      <c r="N344" s="163"/>
      <c r="O344" s="163"/>
      <c r="P344" s="163"/>
      <c r="Q344" s="204"/>
      <c r="R344" s="173"/>
      <c r="S344" s="173"/>
      <c r="T344" s="173"/>
      <c r="U344" s="173"/>
      <c r="AC344" s="219"/>
      <c r="AD344" s="219"/>
      <c r="AE344" s="219"/>
      <c r="AF344" s="219"/>
      <c r="AG344" s="219"/>
      <c r="AH344" s="219"/>
      <c r="AI344" s="219"/>
    </row>
    <row r="345" spans="1:35" s="164" customFormat="1">
      <c r="A345" s="204"/>
      <c r="B345" s="165"/>
      <c r="C345" s="165"/>
      <c r="D345" s="163"/>
      <c r="E345" s="163"/>
      <c r="F345" s="165"/>
      <c r="G345" s="165"/>
      <c r="H345" s="163"/>
      <c r="I345" s="163"/>
      <c r="J345" s="163"/>
      <c r="K345" s="163"/>
      <c r="L345" s="163"/>
      <c r="M345" s="163"/>
      <c r="N345" s="163"/>
      <c r="O345" s="163"/>
      <c r="P345" s="163"/>
      <c r="Q345" s="204"/>
      <c r="R345" s="173"/>
      <c r="S345" s="173"/>
      <c r="T345" s="173"/>
      <c r="U345" s="173"/>
      <c r="AC345" s="219"/>
      <c r="AD345" s="219"/>
      <c r="AE345" s="219"/>
      <c r="AF345" s="219"/>
      <c r="AG345" s="219"/>
      <c r="AH345" s="219"/>
      <c r="AI345" s="219"/>
    </row>
    <row r="346" spans="1:35" s="164" customFormat="1">
      <c r="A346" s="204"/>
      <c r="B346" s="165"/>
      <c r="C346" s="165"/>
      <c r="D346" s="163"/>
      <c r="E346" s="163"/>
      <c r="F346" s="165"/>
      <c r="G346" s="165"/>
      <c r="H346" s="163"/>
      <c r="I346" s="163"/>
      <c r="J346" s="163"/>
      <c r="K346" s="163"/>
      <c r="L346" s="163"/>
      <c r="M346" s="163"/>
      <c r="N346" s="163"/>
      <c r="O346" s="163"/>
      <c r="P346" s="163"/>
      <c r="Q346" s="204"/>
      <c r="R346" s="173"/>
      <c r="S346" s="173"/>
      <c r="T346" s="173"/>
      <c r="U346" s="173"/>
      <c r="AC346" s="219"/>
      <c r="AD346" s="219"/>
      <c r="AE346" s="219"/>
      <c r="AF346" s="219"/>
      <c r="AG346" s="219"/>
      <c r="AH346" s="219"/>
      <c r="AI346" s="219"/>
    </row>
    <row r="347" spans="1:35" s="164" customFormat="1">
      <c r="A347" s="204"/>
      <c r="B347" s="165"/>
      <c r="C347" s="165"/>
      <c r="D347" s="163"/>
      <c r="E347" s="163"/>
      <c r="F347" s="165"/>
      <c r="G347" s="165"/>
      <c r="H347" s="163"/>
      <c r="I347" s="163"/>
      <c r="J347" s="163"/>
      <c r="K347" s="163"/>
      <c r="L347" s="163"/>
      <c r="M347" s="163"/>
      <c r="N347" s="163"/>
      <c r="O347" s="163"/>
      <c r="P347" s="163"/>
      <c r="Q347" s="204"/>
      <c r="R347" s="173"/>
      <c r="S347" s="173"/>
      <c r="T347" s="173"/>
      <c r="U347" s="173"/>
      <c r="AC347" s="219"/>
      <c r="AD347" s="219"/>
      <c r="AE347" s="219"/>
      <c r="AF347" s="219"/>
      <c r="AG347" s="219"/>
      <c r="AH347" s="219"/>
      <c r="AI347" s="219"/>
    </row>
    <row r="348" spans="1:35" s="164" customFormat="1">
      <c r="A348" s="204"/>
      <c r="B348" s="165"/>
      <c r="C348" s="165"/>
      <c r="D348" s="163"/>
      <c r="E348" s="163"/>
      <c r="F348" s="165"/>
      <c r="G348" s="165"/>
      <c r="H348" s="163"/>
      <c r="I348" s="163"/>
      <c r="J348" s="163"/>
      <c r="K348" s="163"/>
      <c r="L348" s="163"/>
      <c r="M348" s="163"/>
      <c r="N348" s="163"/>
      <c r="O348" s="163"/>
      <c r="P348" s="163"/>
      <c r="Q348" s="204"/>
      <c r="R348" s="173"/>
      <c r="S348" s="173"/>
      <c r="T348" s="173"/>
      <c r="U348" s="173"/>
      <c r="AC348" s="219"/>
      <c r="AD348" s="219"/>
      <c r="AE348" s="219"/>
      <c r="AF348" s="219"/>
      <c r="AG348" s="219"/>
      <c r="AH348" s="219"/>
      <c r="AI348" s="219"/>
    </row>
    <row r="349" spans="1:35" s="164" customFormat="1">
      <c r="A349" s="204"/>
      <c r="B349" s="165"/>
      <c r="C349" s="165"/>
      <c r="D349" s="163"/>
      <c r="E349" s="163"/>
      <c r="F349" s="165"/>
      <c r="G349" s="165"/>
      <c r="H349" s="163"/>
      <c r="I349" s="163"/>
      <c r="J349" s="163"/>
      <c r="K349" s="163"/>
      <c r="L349" s="163"/>
      <c r="M349" s="163"/>
      <c r="N349" s="163"/>
      <c r="O349" s="163"/>
      <c r="P349" s="163"/>
      <c r="Q349" s="204"/>
      <c r="R349" s="173"/>
      <c r="S349" s="173"/>
      <c r="T349" s="173"/>
      <c r="U349" s="173"/>
      <c r="AC349" s="219"/>
      <c r="AD349" s="219"/>
      <c r="AE349" s="219"/>
      <c r="AF349" s="219"/>
      <c r="AG349" s="219"/>
      <c r="AH349" s="219"/>
      <c r="AI349" s="219"/>
    </row>
    <row r="350" spans="1:35" s="164" customFormat="1">
      <c r="A350" s="204"/>
      <c r="B350" s="165"/>
      <c r="C350" s="165"/>
      <c r="D350" s="163"/>
      <c r="E350" s="163"/>
      <c r="F350" s="165"/>
      <c r="G350" s="165"/>
      <c r="H350" s="163"/>
      <c r="I350" s="163"/>
      <c r="J350" s="163"/>
      <c r="K350" s="163"/>
      <c r="L350" s="163"/>
      <c r="M350" s="163"/>
      <c r="N350" s="163"/>
      <c r="O350" s="163"/>
      <c r="P350" s="163"/>
      <c r="Q350" s="204"/>
      <c r="R350" s="173"/>
      <c r="S350" s="173"/>
      <c r="T350" s="173"/>
      <c r="U350" s="173"/>
      <c r="AC350" s="219"/>
      <c r="AD350" s="219"/>
      <c r="AE350" s="219"/>
      <c r="AF350" s="219"/>
      <c r="AG350" s="219"/>
      <c r="AH350" s="219"/>
      <c r="AI350" s="219"/>
    </row>
    <row r="351" spans="1:35" s="164" customFormat="1">
      <c r="A351" s="204"/>
      <c r="B351" s="165"/>
      <c r="C351" s="165"/>
      <c r="D351" s="163"/>
      <c r="E351" s="163"/>
      <c r="F351" s="165"/>
      <c r="G351" s="165"/>
      <c r="H351" s="163"/>
      <c r="I351" s="163"/>
      <c r="J351" s="163"/>
      <c r="K351" s="163"/>
      <c r="L351" s="163"/>
      <c r="M351" s="163"/>
      <c r="N351" s="163"/>
      <c r="O351" s="163"/>
      <c r="P351" s="163"/>
      <c r="Q351" s="204"/>
      <c r="R351" s="173"/>
      <c r="S351" s="173"/>
      <c r="T351" s="173"/>
      <c r="U351" s="173"/>
      <c r="AC351" s="219"/>
      <c r="AD351" s="219"/>
      <c r="AE351" s="219"/>
      <c r="AF351" s="219"/>
      <c r="AG351" s="219"/>
      <c r="AH351" s="219"/>
      <c r="AI351" s="219"/>
    </row>
    <row r="352" spans="1:35" s="164" customFormat="1">
      <c r="A352" s="204"/>
      <c r="B352" s="165"/>
      <c r="C352" s="165"/>
      <c r="D352" s="163"/>
      <c r="E352" s="163"/>
      <c r="F352" s="165"/>
      <c r="G352" s="165"/>
      <c r="H352" s="163"/>
      <c r="I352" s="163"/>
      <c r="J352" s="163"/>
      <c r="K352" s="163"/>
      <c r="L352" s="163"/>
      <c r="M352" s="163"/>
      <c r="N352" s="163"/>
      <c r="O352" s="163"/>
      <c r="P352" s="163"/>
      <c r="Q352" s="204"/>
      <c r="R352" s="173"/>
      <c r="S352" s="173"/>
      <c r="T352" s="173"/>
      <c r="U352" s="173"/>
      <c r="AC352" s="219"/>
      <c r="AD352" s="219"/>
      <c r="AE352" s="219"/>
      <c r="AF352" s="219"/>
      <c r="AG352" s="219"/>
      <c r="AH352" s="219"/>
      <c r="AI352" s="219"/>
    </row>
    <row r="353" spans="1:35" s="164" customFormat="1">
      <c r="A353" s="204"/>
      <c r="B353" s="165"/>
      <c r="C353" s="165"/>
      <c r="D353" s="163"/>
      <c r="E353" s="163"/>
      <c r="F353" s="165"/>
      <c r="G353" s="165"/>
      <c r="H353" s="163"/>
      <c r="I353" s="163"/>
      <c r="J353" s="163"/>
      <c r="K353" s="163"/>
      <c r="L353" s="163"/>
      <c r="M353" s="163"/>
      <c r="N353" s="163"/>
      <c r="O353" s="163"/>
      <c r="P353" s="163"/>
      <c r="Q353" s="204"/>
      <c r="R353" s="173"/>
      <c r="S353" s="173"/>
      <c r="T353" s="173"/>
      <c r="U353" s="173"/>
      <c r="AC353" s="219"/>
      <c r="AD353" s="219"/>
      <c r="AE353" s="219"/>
      <c r="AF353" s="219"/>
      <c r="AG353" s="219"/>
      <c r="AH353" s="219"/>
      <c r="AI353" s="219"/>
    </row>
    <row r="354" spans="1:35" s="164" customFormat="1">
      <c r="A354" s="204"/>
      <c r="B354" s="165"/>
      <c r="C354" s="165"/>
      <c r="D354" s="163"/>
      <c r="E354" s="163"/>
      <c r="F354" s="165"/>
      <c r="G354" s="165"/>
      <c r="H354" s="163"/>
      <c r="I354" s="163"/>
      <c r="J354" s="163"/>
      <c r="K354" s="163"/>
      <c r="L354" s="163"/>
      <c r="M354" s="163"/>
      <c r="N354" s="163"/>
      <c r="O354" s="163"/>
      <c r="P354" s="163"/>
      <c r="Q354" s="204"/>
      <c r="R354" s="173"/>
      <c r="S354" s="173"/>
      <c r="T354" s="173"/>
      <c r="U354" s="173"/>
      <c r="AC354" s="219"/>
      <c r="AD354" s="219"/>
      <c r="AE354" s="219"/>
      <c r="AF354" s="219"/>
      <c r="AG354" s="219"/>
      <c r="AH354" s="219"/>
      <c r="AI354" s="219"/>
    </row>
    <row r="355" spans="1:35" s="164" customFormat="1">
      <c r="A355" s="204"/>
      <c r="B355" s="165"/>
      <c r="C355" s="165"/>
      <c r="D355" s="163"/>
      <c r="E355" s="163"/>
      <c r="F355" s="165"/>
      <c r="G355" s="165"/>
      <c r="H355" s="163"/>
      <c r="I355" s="163"/>
      <c r="J355" s="163"/>
      <c r="K355" s="163"/>
      <c r="L355" s="163"/>
      <c r="M355" s="163"/>
      <c r="N355" s="163"/>
      <c r="O355" s="163"/>
      <c r="P355" s="163"/>
      <c r="Q355" s="204"/>
      <c r="R355" s="173"/>
      <c r="S355" s="173"/>
      <c r="T355" s="173"/>
      <c r="U355" s="173"/>
      <c r="AC355" s="219"/>
      <c r="AD355" s="219"/>
      <c r="AE355" s="219"/>
      <c r="AF355" s="219"/>
      <c r="AG355" s="219"/>
      <c r="AH355" s="219"/>
      <c r="AI355" s="219"/>
    </row>
    <row r="356" spans="1:35" s="164" customFormat="1">
      <c r="A356" s="204"/>
      <c r="B356" s="165"/>
      <c r="C356" s="165"/>
      <c r="D356" s="163"/>
      <c r="E356" s="163"/>
      <c r="F356" s="165"/>
      <c r="G356" s="165"/>
      <c r="H356" s="163"/>
      <c r="I356" s="163"/>
      <c r="J356" s="163"/>
      <c r="K356" s="163"/>
      <c r="L356" s="163"/>
      <c r="M356" s="163"/>
      <c r="N356" s="163"/>
      <c r="O356" s="163"/>
      <c r="P356" s="163"/>
      <c r="Q356" s="204"/>
      <c r="R356" s="173"/>
      <c r="S356" s="173"/>
      <c r="T356" s="173"/>
      <c r="U356" s="173"/>
      <c r="AC356" s="219"/>
      <c r="AD356" s="219"/>
      <c r="AE356" s="219"/>
      <c r="AF356" s="219"/>
      <c r="AG356" s="219"/>
      <c r="AH356" s="219"/>
      <c r="AI356" s="219"/>
    </row>
    <row r="357" spans="1:35" s="164" customFormat="1">
      <c r="A357" s="204"/>
      <c r="B357" s="165"/>
      <c r="C357" s="165"/>
      <c r="D357" s="163"/>
      <c r="E357" s="163"/>
      <c r="F357" s="165"/>
      <c r="G357" s="165"/>
      <c r="H357" s="163"/>
      <c r="I357" s="163"/>
      <c r="J357" s="163"/>
      <c r="K357" s="163"/>
      <c r="L357" s="163"/>
      <c r="M357" s="163"/>
      <c r="N357" s="163"/>
      <c r="O357" s="163"/>
      <c r="P357" s="163"/>
      <c r="Q357" s="204"/>
      <c r="R357" s="173"/>
      <c r="S357" s="173"/>
      <c r="T357" s="173"/>
      <c r="U357" s="173"/>
      <c r="AC357" s="219"/>
      <c r="AD357" s="219"/>
      <c r="AE357" s="219"/>
      <c r="AF357" s="219"/>
      <c r="AG357" s="219"/>
      <c r="AH357" s="219"/>
      <c r="AI357" s="219"/>
    </row>
    <row r="358" spans="1:35" s="164" customFormat="1">
      <c r="A358" s="204"/>
      <c r="B358" s="165"/>
      <c r="C358" s="165"/>
      <c r="D358" s="163"/>
      <c r="E358" s="163"/>
      <c r="F358" s="165"/>
      <c r="G358" s="165"/>
      <c r="H358" s="163"/>
      <c r="I358" s="163"/>
      <c r="J358" s="163"/>
      <c r="K358" s="163"/>
      <c r="L358" s="163"/>
      <c r="M358" s="163"/>
      <c r="N358" s="163"/>
      <c r="O358" s="163"/>
      <c r="P358" s="163"/>
      <c r="Q358" s="204"/>
      <c r="R358" s="173"/>
      <c r="S358" s="173"/>
      <c r="T358" s="173"/>
      <c r="U358" s="173"/>
      <c r="AC358" s="219"/>
      <c r="AD358" s="219"/>
      <c r="AE358" s="219"/>
      <c r="AF358" s="219"/>
      <c r="AG358" s="219"/>
      <c r="AH358" s="219"/>
      <c r="AI358" s="219"/>
    </row>
    <row r="359" spans="1:35" s="164" customFormat="1">
      <c r="A359" s="204"/>
      <c r="B359" s="165"/>
      <c r="C359" s="165"/>
      <c r="D359" s="163"/>
      <c r="E359" s="163"/>
      <c r="F359" s="165"/>
      <c r="G359" s="165"/>
      <c r="H359" s="163"/>
      <c r="I359" s="163"/>
      <c r="J359" s="163"/>
      <c r="K359" s="163"/>
      <c r="L359" s="163"/>
      <c r="M359" s="163"/>
      <c r="N359" s="163"/>
      <c r="O359" s="163"/>
      <c r="P359" s="163"/>
      <c r="Q359" s="204"/>
      <c r="R359" s="173"/>
      <c r="S359" s="173"/>
      <c r="T359" s="173"/>
      <c r="U359" s="173"/>
      <c r="AC359" s="219"/>
      <c r="AD359" s="219"/>
      <c r="AE359" s="219"/>
      <c r="AF359" s="219"/>
      <c r="AG359" s="219"/>
      <c r="AH359" s="219"/>
      <c r="AI359" s="219"/>
    </row>
    <row r="360" spans="1:35" s="164" customFormat="1">
      <c r="A360" s="204"/>
      <c r="B360" s="165"/>
      <c r="C360" s="165"/>
      <c r="D360" s="163"/>
      <c r="E360" s="163"/>
      <c r="F360" s="165"/>
      <c r="G360" s="165"/>
      <c r="H360" s="163"/>
      <c r="I360" s="163"/>
      <c r="J360" s="163"/>
      <c r="K360" s="163"/>
      <c r="L360" s="163"/>
      <c r="M360" s="163"/>
      <c r="N360" s="163"/>
      <c r="O360" s="163"/>
      <c r="P360" s="163"/>
      <c r="Q360" s="204"/>
      <c r="R360" s="173"/>
      <c r="S360" s="173"/>
      <c r="T360" s="173"/>
      <c r="U360" s="173"/>
      <c r="AC360" s="219"/>
      <c r="AD360" s="219"/>
      <c r="AE360" s="219"/>
      <c r="AF360" s="219"/>
      <c r="AG360" s="219"/>
      <c r="AH360" s="219"/>
      <c r="AI360" s="219"/>
    </row>
    <row r="361" spans="1:35" s="164" customFormat="1">
      <c r="A361" s="204"/>
      <c r="B361" s="165"/>
      <c r="C361" s="165"/>
      <c r="D361" s="163"/>
      <c r="E361" s="163"/>
      <c r="F361" s="165"/>
      <c r="G361" s="165"/>
      <c r="H361" s="163"/>
      <c r="I361" s="163"/>
      <c r="J361" s="163"/>
      <c r="K361" s="163"/>
      <c r="L361" s="163"/>
      <c r="M361" s="163"/>
      <c r="N361" s="163"/>
      <c r="O361" s="163"/>
      <c r="P361" s="163"/>
      <c r="Q361" s="204"/>
      <c r="R361" s="173"/>
      <c r="S361" s="173"/>
      <c r="T361" s="173"/>
      <c r="U361" s="173"/>
      <c r="AC361" s="219"/>
      <c r="AD361" s="219"/>
      <c r="AE361" s="219"/>
      <c r="AF361" s="219"/>
      <c r="AG361" s="219"/>
      <c r="AH361" s="219"/>
      <c r="AI361" s="219"/>
    </row>
    <row r="362" spans="1:35" s="164" customFormat="1">
      <c r="A362" s="204"/>
      <c r="B362" s="165"/>
      <c r="C362" s="165"/>
      <c r="D362" s="163"/>
      <c r="E362" s="163"/>
      <c r="F362" s="165"/>
      <c r="G362" s="165"/>
      <c r="H362" s="163"/>
      <c r="I362" s="163"/>
      <c r="J362" s="163"/>
      <c r="K362" s="163"/>
      <c r="L362" s="163"/>
      <c r="M362" s="163"/>
      <c r="N362" s="163"/>
      <c r="O362" s="163"/>
      <c r="P362" s="163"/>
      <c r="Q362" s="204"/>
      <c r="R362" s="173"/>
      <c r="S362" s="173"/>
      <c r="T362" s="173"/>
      <c r="U362" s="173"/>
      <c r="AC362" s="219"/>
      <c r="AD362" s="219"/>
      <c r="AE362" s="219"/>
      <c r="AF362" s="219"/>
      <c r="AG362" s="219"/>
      <c r="AH362" s="219"/>
      <c r="AI362" s="219"/>
    </row>
    <row r="363" spans="1:35" s="164" customFormat="1">
      <c r="A363" s="204"/>
      <c r="B363" s="165"/>
      <c r="C363" s="165"/>
      <c r="D363" s="163"/>
      <c r="E363" s="163"/>
      <c r="F363" s="165"/>
      <c r="G363" s="165"/>
      <c r="H363" s="163"/>
      <c r="I363" s="163"/>
      <c r="J363" s="163"/>
      <c r="K363" s="163"/>
      <c r="L363" s="163"/>
      <c r="M363" s="163"/>
      <c r="N363" s="163"/>
      <c r="O363" s="163"/>
      <c r="P363" s="163"/>
      <c r="Q363" s="204"/>
      <c r="R363" s="173"/>
      <c r="S363" s="173"/>
      <c r="T363" s="173"/>
      <c r="U363" s="173"/>
      <c r="AC363" s="219"/>
      <c r="AD363" s="219"/>
      <c r="AE363" s="219"/>
      <c r="AF363" s="219"/>
      <c r="AG363" s="219"/>
      <c r="AH363" s="219"/>
      <c r="AI363" s="219"/>
    </row>
    <row r="364" spans="1:35" s="164" customFormat="1">
      <c r="A364" s="204"/>
      <c r="B364" s="165"/>
      <c r="C364" s="165"/>
      <c r="D364" s="163"/>
      <c r="E364" s="163"/>
      <c r="F364" s="165"/>
      <c r="G364" s="165"/>
      <c r="H364" s="163"/>
      <c r="I364" s="163"/>
      <c r="J364" s="163"/>
      <c r="K364" s="163"/>
      <c r="L364" s="163"/>
      <c r="M364" s="163"/>
      <c r="N364" s="163"/>
      <c r="O364" s="163"/>
      <c r="P364" s="163"/>
      <c r="Q364" s="204"/>
      <c r="R364" s="173"/>
      <c r="S364" s="173"/>
      <c r="T364" s="173"/>
      <c r="U364" s="173"/>
      <c r="AC364" s="219"/>
      <c r="AD364" s="219"/>
      <c r="AE364" s="219"/>
      <c r="AF364" s="219"/>
      <c r="AG364" s="219"/>
      <c r="AH364" s="219"/>
      <c r="AI364" s="219"/>
    </row>
    <row r="365" spans="1:35" s="164" customFormat="1">
      <c r="A365" s="204"/>
      <c r="B365" s="165"/>
      <c r="C365" s="165"/>
      <c r="D365" s="163"/>
      <c r="E365" s="163"/>
      <c r="F365" s="165"/>
      <c r="G365" s="165"/>
      <c r="H365" s="163"/>
      <c r="I365" s="163"/>
      <c r="J365" s="163"/>
      <c r="K365" s="163"/>
      <c r="L365" s="163"/>
      <c r="M365" s="163"/>
      <c r="N365" s="163"/>
      <c r="O365" s="163"/>
      <c r="P365" s="163"/>
      <c r="Q365" s="204"/>
      <c r="R365" s="173"/>
      <c r="S365" s="173"/>
      <c r="T365" s="173"/>
      <c r="U365" s="173"/>
      <c r="AC365" s="219"/>
      <c r="AD365" s="219"/>
      <c r="AE365" s="219"/>
      <c r="AF365" s="219"/>
      <c r="AG365" s="219"/>
      <c r="AH365" s="219"/>
      <c r="AI365" s="219"/>
    </row>
    <row r="366" spans="1:35" s="164" customFormat="1">
      <c r="A366" s="204"/>
      <c r="B366" s="165"/>
      <c r="C366" s="165"/>
      <c r="D366" s="163"/>
      <c r="E366" s="163"/>
      <c r="F366" s="165"/>
      <c r="G366" s="165"/>
      <c r="H366" s="163"/>
      <c r="I366" s="163"/>
      <c r="J366" s="163"/>
      <c r="K366" s="163"/>
      <c r="L366" s="163"/>
      <c r="M366" s="163"/>
      <c r="N366" s="163"/>
      <c r="O366" s="163"/>
      <c r="P366" s="163"/>
      <c r="Q366" s="204"/>
      <c r="R366" s="173"/>
      <c r="S366" s="173"/>
      <c r="T366" s="173"/>
      <c r="U366" s="173"/>
      <c r="AC366" s="219"/>
      <c r="AD366" s="219"/>
      <c r="AE366" s="219"/>
      <c r="AF366" s="219"/>
      <c r="AG366" s="219"/>
      <c r="AH366" s="219"/>
      <c r="AI366" s="219"/>
    </row>
    <row r="367" spans="1:35" s="164" customFormat="1">
      <c r="A367" s="204"/>
      <c r="B367" s="165"/>
      <c r="C367" s="165"/>
      <c r="D367" s="163"/>
      <c r="E367" s="163"/>
      <c r="F367" s="165"/>
      <c r="G367" s="165"/>
      <c r="H367" s="163"/>
      <c r="I367" s="163"/>
      <c r="J367" s="163"/>
      <c r="K367" s="163"/>
      <c r="L367" s="163"/>
      <c r="M367" s="163"/>
      <c r="N367" s="163"/>
      <c r="O367" s="163"/>
      <c r="P367" s="163"/>
      <c r="Q367" s="204"/>
      <c r="R367" s="173"/>
      <c r="S367" s="173"/>
      <c r="T367" s="173"/>
      <c r="U367" s="173"/>
      <c r="AC367" s="219"/>
      <c r="AD367" s="219"/>
      <c r="AE367" s="219"/>
      <c r="AF367" s="219"/>
      <c r="AG367" s="219"/>
      <c r="AH367" s="219"/>
      <c r="AI367" s="219"/>
    </row>
    <row r="368" spans="1:35" s="164" customFormat="1">
      <c r="A368" s="204"/>
      <c r="B368" s="165"/>
      <c r="C368" s="165"/>
      <c r="D368" s="163"/>
      <c r="E368" s="163"/>
      <c r="F368" s="165"/>
      <c r="G368" s="165"/>
      <c r="H368" s="163"/>
      <c r="I368" s="163"/>
      <c r="J368" s="163"/>
      <c r="K368" s="163"/>
      <c r="L368" s="163"/>
      <c r="M368" s="163"/>
      <c r="N368" s="163"/>
      <c r="O368" s="163"/>
      <c r="P368" s="163"/>
      <c r="Q368" s="204"/>
      <c r="R368" s="173"/>
      <c r="S368" s="173"/>
      <c r="T368" s="173"/>
      <c r="U368" s="173"/>
      <c r="AC368" s="219"/>
      <c r="AD368" s="219"/>
      <c r="AE368" s="219"/>
      <c r="AF368" s="219"/>
      <c r="AG368" s="219"/>
      <c r="AH368" s="219"/>
      <c r="AI368" s="219"/>
    </row>
    <row r="369" spans="1:35" s="164" customFormat="1">
      <c r="A369" s="204"/>
      <c r="B369" s="165"/>
      <c r="C369" s="165"/>
      <c r="D369" s="163"/>
      <c r="E369" s="163"/>
      <c r="F369" s="165"/>
      <c r="G369" s="165"/>
      <c r="H369" s="163"/>
      <c r="I369" s="163"/>
      <c r="J369" s="163"/>
      <c r="K369" s="163"/>
      <c r="L369" s="163"/>
      <c r="M369" s="163"/>
      <c r="N369" s="163"/>
      <c r="O369" s="163"/>
      <c r="P369" s="163"/>
      <c r="Q369" s="204"/>
      <c r="R369" s="173"/>
      <c r="S369" s="173"/>
      <c r="T369" s="173"/>
      <c r="U369" s="173"/>
      <c r="AC369" s="219"/>
      <c r="AD369" s="219"/>
      <c r="AE369" s="219"/>
      <c r="AF369" s="219"/>
      <c r="AG369" s="219"/>
      <c r="AH369" s="219"/>
      <c r="AI369" s="219"/>
    </row>
    <row r="370" spans="1:35" s="164" customFormat="1">
      <c r="A370" s="204"/>
      <c r="B370" s="165"/>
      <c r="C370" s="165"/>
      <c r="D370" s="163"/>
      <c r="E370" s="163"/>
      <c r="F370" s="165"/>
      <c r="G370" s="165"/>
      <c r="H370" s="163"/>
      <c r="I370" s="163"/>
      <c r="J370" s="163"/>
      <c r="K370" s="163"/>
      <c r="L370" s="163"/>
      <c r="M370" s="163"/>
      <c r="N370" s="163"/>
      <c r="O370" s="163"/>
      <c r="P370" s="163"/>
      <c r="Q370" s="204"/>
      <c r="R370" s="173"/>
      <c r="S370" s="173"/>
      <c r="T370" s="173"/>
      <c r="U370" s="173"/>
      <c r="AC370" s="219"/>
      <c r="AD370" s="219"/>
      <c r="AE370" s="219"/>
      <c r="AF370" s="219"/>
      <c r="AG370" s="219"/>
      <c r="AH370" s="219"/>
      <c r="AI370" s="219"/>
    </row>
    <row r="371" spans="1:35" s="164" customFormat="1">
      <c r="A371" s="204"/>
      <c r="B371" s="165"/>
      <c r="C371" s="165"/>
      <c r="D371" s="163"/>
      <c r="E371" s="163"/>
      <c r="F371" s="165"/>
      <c r="G371" s="165"/>
      <c r="H371" s="163"/>
      <c r="I371" s="163"/>
      <c r="J371" s="163"/>
      <c r="K371" s="163"/>
      <c r="L371" s="163"/>
      <c r="M371" s="163"/>
      <c r="N371" s="163"/>
      <c r="O371" s="163"/>
      <c r="P371" s="163"/>
      <c r="Q371" s="204"/>
      <c r="R371" s="173"/>
      <c r="S371" s="173"/>
      <c r="T371" s="173"/>
      <c r="U371" s="173"/>
      <c r="AC371" s="219"/>
      <c r="AD371" s="219"/>
      <c r="AE371" s="219"/>
      <c r="AF371" s="219"/>
      <c r="AG371" s="219"/>
      <c r="AH371" s="219"/>
      <c r="AI371" s="219"/>
    </row>
    <row r="372" spans="1:35" s="164" customFormat="1">
      <c r="A372" s="204"/>
      <c r="B372" s="165"/>
      <c r="C372" s="165"/>
      <c r="D372" s="163"/>
      <c r="E372" s="163"/>
      <c r="F372" s="165"/>
      <c r="G372" s="165"/>
      <c r="H372" s="163"/>
      <c r="I372" s="163"/>
      <c r="J372" s="163"/>
      <c r="K372" s="163"/>
      <c r="L372" s="163"/>
      <c r="M372" s="163"/>
      <c r="N372" s="163"/>
      <c r="O372" s="163"/>
      <c r="P372" s="163"/>
      <c r="Q372" s="204"/>
      <c r="R372" s="173"/>
      <c r="S372" s="173"/>
      <c r="T372" s="173"/>
      <c r="U372" s="173"/>
      <c r="AC372" s="219"/>
      <c r="AD372" s="219"/>
      <c r="AE372" s="219"/>
      <c r="AF372" s="219"/>
      <c r="AG372" s="219"/>
      <c r="AH372" s="219"/>
      <c r="AI372" s="219"/>
    </row>
    <row r="373" spans="1:35" s="164" customFormat="1">
      <c r="A373" s="204"/>
      <c r="B373" s="165"/>
      <c r="C373" s="165"/>
      <c r="D373" s="163"/>
      <c r="E373" s="163"/>
      <c r="F373" s="165"/>
      <c r="G373" s="165"/>
      <c r="H373" s="163"/>
      <c r="I373" s="163"/>
      <c r="J373" s="163"/>
      <c r="K373" s="163"/>
      <c r="L373" s="163"/>
      <c r="M373" s="163"/>
      <c r="N373" s="163"/>
      <c r="O373" s="163"/>
      <c r="P373" s="163"/>
      <c r="Q373" s="204"/>
      <c r="R373" s="173"/>
      <c r="S373" s="173"/>
      <c r="T373" s="173"/>
      <c r="U373" s="173"/>
      <c r="AC373" s="219"/>
      <c r="AD373" s="219"/>
      <c r="AE373" s="219"/>
      <c r="AF373" s="219"/>
      <c r="AG373" s="219"/>
      <c r="AH373" s="219"/>
      <c r="AI373" s="219"/>
    </row>
    <row r="374" spans="1:35" s="164" customFormat="1">
      <c r="A374" s="204"/>
      <c r="B374" s="165"/>
      <c r="C374" s="165"/>
      <c r="D374" s="163"/>
      <c r="E374" s="163"/>
      <c r="F374" s="165"/>
      <c r="G374" s="165"/>
      <c r="H374" s="163"/>
      <c r="I374" s="163"/>
      <c r="J374" s="163"/>
      <c r="K374" s="163"/>
      <c r="L374" s="163"/>
      <c r="M374" s="163"/>
      <c r="N374" s="163"/>
      <c r="O374" s="163"/>
      <c r="P374" s="163"/>
      <c r="Q374" s="204"/>
      <c r="R374" s="173"/>
      <c r="S374" s="173"/>
      <c r="T374" s="173"/>
      <c r="U374" s="173"/>
      <c r="AC374" s="219"/>
      <c r="AD374" s="219"/>
      <c r="AE374" s="219"/>
      <c r="AF374" s="219"/>
      <c r="AG374" s="219"/>
      <c r="AH374" s="219"/>
      <c r="AI374" s="219"/>
    </row>
    <row r="375" spans="1:35" s="164" customFormat="1">
      <c r="A375" s="204"/>
      <c r="B375" s="165"/>
      <c r="C375" s="165"/>
      <c r="D375" s="163"/>
      <c r="E375" s="163"/>
      <c r="F375" s="165"/>
      <c r="G375" s="165"/>
      <c r="H375" s="163"/>
      <c r="I375" s="163"/>
      <c r="J375" s="163"/>
      <c r="K375" s="163"/>
      <c r="L375" s="163"/>
      <c r="M375" s="163"/>
      <c r="N375" s="163"/>
      <c r="O375" s="163"/>
      <c r="P375" s="163"/>
      <c r="Q375" s="204"/>
      <c r="R375" s="173"/>
      <c r="S375" s="173"/>
      <c r="T375" s="173"/>
      <c r="U375" s="173"/>
      <c r="AC375" s="219"/>
      <c r="AD375" s="219"/>
      <c r="AE375" s="219"/>
      <c r="AF375" s="219"/>
      <c r="AG375" s="219"/>
      <c r="AH375" s="219"/>
      <c r="AI375" s="219"/>
    </row>
    <row r="376" spans="1:35" s="164" customFormat="1">
      <c r="A376" s="204"/>
      <c r="B376" s="165"/>
      <c r="C376" s="165"/>
      <c r="D376" s="163"/>
      <c r="E376" s="163"/>
      <c r="F376" s="165"/>
      <c r="G376" s="165"/>
      <c r="H376" s="163"/>
      <c r="I376" s="163"/>
      <c r="J376" s="163"/>
      <c r="K376" s="163"/>
      <c r="L376" s="163"/>
      <c r="M376" s="163"/>
      <c r="N376" s="163"/>
      <c r="O376" s="163"/>
      <c r="P376" s="163"/>
      <c r="Q376" s="204"/>
      <c r="R376" s="173"/>
      <c r="S376" s="173"/>
      <c r="T376" s="173"/>
      <c r="U376" s="173"/>
      <c r="AC376" s="219"/>
      <c r="AD376" s="219"/>
      <c r="AE376" s="219"/>
      <c r="AF376" s="219"/>
      <c r="AG376" s="219"/>
      <c r="AH376" s="219"/>
      <c r="AI376" s="219"/>
    </row>
    <row r="377" spans="1:35" s="164" customFormat="1">
      <c r="A377" s="204"/>
      <c r="B377" s="165"/>
      <c r="C377" s="165"/>
      <c r="D377" s="163"/>
      <c r="E377" s="163"/>
      <c r="F377" s="165"/>
      <c r="G377" s="165"/>
      <c r="H377" s="163"/>
      <c r="I377" s="163"/>
      <c r="J377" s="163"/>
      <c r="K377" s="163"/>
      <c r="L377" s="163"/>
      <c r="M377" s="163"/>
      <c r="N377" s="163"/>
      <c r="O377" s="163"/>
      <c r="P377" s="163"/>
      <c r="Q377" s="204"/>
      <c r="R377" s="173"/>
      <c r="S377" s="173"/>
      <c r="T377" s="173"/>
      <c r="U377" s="173"/>
      <c r="AC377" s="219"/>
      <c r="AD377" s="219"/>
      <c r="AE377" s="219"/>
      <c r="AF377" s="219"/>
      <c r="AG377" s="219"/>
      <c r="AH377" s="219"/>
      <c r="AI377" s="219"/>
    </row>
    <row r="378" spans="1:35" s="164" customFormat="1">
      <c r="A378" s="204"/>
      <c r="B378" s="165"/>
      <c r="C378" s="165"/>
      <c r="D378" s="163"/>
      <c r="E378" s="163"/>
      <c r="F378" s="165"/>
      <c r="G378" s="165"/>
      <c r="H378" s="163"/>
      <c r="I378" s="163"/>
      <c r="J378" s="163"/>
      <c r="K378" s="163"/>
      <c r="L378" s="163"/>
      <c r="M378" s="163"/>
      <c r="N378" s="163"/>
      <c r="O378" s="163"/>
      <c r="P378" s="163"/>
      <c r="Q378" s="204"/>
      <c r="R378" s="173"/>
      <c r="S378" s="173"/>
      <c r="T378" s="173"/>
      <c r="U378" s="173"/>
      <c r="AC378" s="219"/>
      <c r="AD378" s="219"/>
      <c r="AE378" s="219"/>
      <c r="AF378" s="219"/>
      <c r="AG378" s="219"/>
      <c r="AH378" s="219"/>
      <c r="AI378" s="219"/>
    </row>
    <row r="379" spans="1:35" s="164" customFormat="1">
      <c r="A379" s="204"/>
      <c r="B379" s="165"/>
      <c r="C379" s="165"/>
      <c r="D379" s="163"/>
      <c r="E379" s="163"/>
      <c r="F379" s="165"/>
      <c r="G379" s="165"/>
      <c r="H379" s="163"/>
      <c r="I379" s="163"/>
      <c r="J379" s="163"/>
      <c r="K379" s="163"/>
      <c r="L379" s="163"/>
      <c r="M379" s="163"/>
      <c r="N379" s="163"/>
      <c r="O379" s="163"/>
      <c r="P379" s="163"/>
      <c r="Q379" s="204"/>
      <c r="R379" s="173"/>
      <c r="S379" s="173"/>
      <c r="T379" s="173"/>
      <c r="U379" s="173"/>
      <c r="AC379" s="219"/>
      <c r="AD379" s="219"/>
      <c r="AE379" s="219"/>
      <c r="AF379" s="219"/>
      <c r="AG379" s="219"/>
      <c r="AH379" s="219"/>
      <c r="AI379" s="219"/>
    </row>
    <row r="380" spans="1:35" s="164" customFormat="1">
      <c r="A380" s="204"/>
      <c r="B380" s="165"/>
      <c r="C380" s="165"/>
      <c r="D380" s="163"/>
      <c r="E380" s="163"/>
      <c r="F380" s="165"/>
      <c r="G380" s="165"/>
      <c r="H380" s="163"/>
      <c r="I380" s="163"/>
      <c r="J380" s="163"/>
      <c r="K380" s="163"/>
      <c r="L380" s="163"/>
      <c r="M380" s="163"/>
      <c r="N380" s="163"/>
      <c r="O380" s="163"/>
      <c r="P380" s="163"/>
      <c r="Q380" s="204"/>
      <c r="R380" s="173"/>
      <c r="S380" s="173"/>
      <c r="T380" s="173"/>
      <c r="U380" s="173"/>
      <c r="AC380" s="219"/>
      <c r="AD380" s="219"/>
      <c r="AE380" s="219"/>
      <c r="AF380" s="219"/>
      <c r="AG380" s="219"/>
      <c r="AH380" s="219"/>
      <c r="AI380" s="219"/>
    </row>
    <row r="381" spans="1:35" s="164" customFormat="1">
      <c r="A381" s="204"/>
      <c r="B381" s="165"/>
      <c r="C381" s="165"/>
      <c r="D381" s="163"/>
      <c r="E381" s="163"/>
      <c r="F381" s="165"/>
      <c r="G381" s="165"/>
      <c r="H381" s="163"/>
      <c r="I381" s="163"/>
      <c r="J381" s="163"/>
      <c r="K381" s="163"/>
      <c r="L381" s="163"/>
      <c r="M381" s="163"/>
      <c r="N381" s="163"/>
      <c r="O381" s="163"/>
      <c r="P381" s="163"/>
      <c r="Q381" s="204"/>
      <c r="R381" s="173"/>
      <c r="S381" s="173"/>
      <c r="T381" s="173"/>
      <c r="U381" s="173"/>
      <c r="AC381" s="219"/>
      <c r="AD381" s="219"/>
      <c r="AE381" s="219"/>
      <c r="AF381" s="219"/>
      <c r="AG381" s="219"/>
      <c r="AH381" s="219"/>
      <c r="AI381" s="219"/>
    </row>
    <row r="382" spans="1:35" s="164" customFormat="1">
      <c r="A382" s="204"/>
      <c r="B382" s="165"/>
      <c r="C382" s="165"/>
      <c r="D382" s="163"/>
      <c r="E382" s="163"/>
      <c r="F382" s="165"/>
      <c r="G382" s="165"/>
      <c r="H382" s="163"/>
      <c r="I382" s="163"/>
      <c r="J382" s="163"/>
      <c r="K382" s="163"/>
      <c r="L382" s="163"/>
      <c r="M382" s="163"/>
      <c r="N382" s="163"/>
      <c r="O382" s="163"/>
      <c r="P382" s="163"/>
      <c r="Q382" s="204"/>
      <c r="R382" s="173"/>
      <c r="S382" s="173"/>
      <c r="T382" s="173"/>
      <c r="U382" s="173"/>
      <c r="AC382" s="219"/>
      <c r="AD382" s="219"/>
      <c r="AE382" s="219"/>
      <c r="AF382" s="219"/>
      <c r="AG382" s="219"/>
      <c r="AH382" s="219"/>
      <c r="AI382" s="219"/>
    </row>
    <row r="383" spans="1:35" s="164" customFormat="1">
      <c r="A383" s="204"/>
      <c r="B383" s="165"/>
      <c r="C383" s="165"/>
      <c r="D383" s="163"/>
      <c r="E383" s="163"/>
      <c r="F383" s="165"/>
      <c r="G383" s="165"/>
      <c r="H383" s="163"/>
      <c r="I383" s="163"/>
      <c r="J383" s="163"/>
      <c r="K383" s="163"/>
      <c r="L383" s="163"/>
      <c r="M383" s="163"/>
      <c r="N383" s="163"/>
      <c r="O383" s="163"/>
      <c r="P383" s="163"/>
      <c r="Q383" s="204"/>
      <c r="R383" s="173"/>
      <c r="S383" s="173"/>
      <c r="T383" s="173"/>
      <c r="U383" s="173"/>
      <c r="AC383" s="219"/>
      <c r="AD383" s="219"/>
      <c r="AE383" s="219"/>
      <c r="AF383" s="219"/>
      <c r="AG383" s="219"/>
      <c r="AH383" s="219"/>
      <c r="AI383" s="219"/>
    </row>
    <row r="384" spans="1:35" s="164" customFormat="1">
      <c r="A384" s="204"/>
      <c r="B384" s="165"/>
      <c r="C384" s="165"/>
      <c r="D384" s="163"/>
      <c r="E384" s="163"/>
      <c r="F384" s="165"/>
      <c r="G384" s="165"/>
      <c r="H384" s="163"/>
      <c r="I384" s="163"/>
      <c r="J384" s="163"/>
      <c r="K384" s="163"/>
      <c r="L384" s="163"/>
      <c r="M384" s="163"/>
      <c r="N384" s="163"/>
      <c r="O384" s="163"/>
      <c r="P384" s="163"/>
      <c r="Q384" s="204"/>
      <c r="R384" s="173"/>
      <c r="S384" s="173"/>
      <c r="T384" s="173"/>
      <c r="U384" s="173"/>
      <c r="AC384" s="219"/>
      <c r="AD384" s="219"/>
      <c r="AE384" s="219"/>
      <c r="AF384" s="219"/>
      <c r="AG384" s="219"/>
      <c r="AH384" s="219"/>
      <c r="AI384" s="219"/>
    </row>
    <row r="385" spans="1:35" s="164" customFormat="1">
      <c r="A385" s="204"/>
      <c r="B385" s="165"/>
      <c r="C385" s="165"/>
      <c r="D385" s="163"/>
      <c r="E385" s="163"/>
      <c r="F385" s="165"/>
      <c r="G385" s="165"/>
      <c r="H385" s="163"/>
      <c r="I385" s="163"/>
      <c r="J385" s="163"/>
      <c r="K385" s="163"/>
      <c r="L385" s="163"/>
      <c r="M385" s="163"/>
      <c r="N385" s="163"/>
      <c r="O385" s="163"/>
      <c r="P385" s="163"/>
      <c r="Q385" s="204"/>
      <c r="R385" s="173"/>
      <c r="S385" s="173"/>
      <c r="T385" s="173"/>
      <c r="U385" s="173"/>
      <c r="AC385" s="219"/>
      <c r="AD385" s="219"/>
      <c r="AE385" s="219"/>
      <c r="AF385" s="219"/>
      <c r="AG385" s="219"/>
      <c r="AH385" s="219"/>
      <c r="AI385" s="219"/>
    </row>
    <row r="386" spans="1:35" s="164" customFormat="1">
      <c r="A386" s="204"/>
      <c r="B386" s="165"/>
      <c r="C386" s="165"/>
      <c r="D386" s="163"/>
      <c r="E386" s="163"/>
      <c r="F386" s="165"/>
      <c r="G386" s="165"/>
      <c r="H386" s="163"/>
      <c r="I386" s="163"/>
      <c r="J386" s="163"/>
      <c r="K386" s="163"/>
      <c r="L386" s="163"/>
      <c r="M386" s="163"/>
      <c r="N386" s="163"/>
      <c r="O386" s="163"/>
      <c r="P386" s="163"/>
      <c r="Q386" s="204"/>
      <c r="R386" s="173"/>
      <c r="S386" s="173"/>
      <c r="T386" s="173"/>
      <c r="U386" s="173"/>
      <c r="AC386" s="219"/>
      <c r="AD386" s="219"/>
      <c r="AE386" s="219"/>
      <c r="AF386" s="219"/>
      <c r="AG386" s="219"/>
      <c r="AH386" s="219"/>
      <c r="AI386" s="219"/>
    </row>
    <row r="387" spans="1:35" s="164" customFormat="1">
      <c r="A387" s="204"/>
      <c r="B387" s="165"/>
      <c r="C387" s="165"/>
      <c r="D387" s="163"/>
      <c r="E387" s="163"/>
      <c r="F387" s="165"/>
      <c r="G387" s="165"/>
      <c r="H387" s="163"/>
      <c r="I387" s="163"/>
      <c r="J387" s="163"/>
      <c r="K387" s="163"/>
      <c r="L387" s="163"/>
      <c r="M387" s="163"/>
      <c r="N387" s="163"/>
      <c r="O387" s="163"/>
      <c r="P387" s="163"/>
      <c r="Q387" s="204"/>
      <c r="R387" s="173"/>
      <c r="S387" s="173"/>
      <c r="T387" s="173"/>
      <c r="U387" s="173"/>
      <c r="AC387" s="219"/>
      <c r="AD387" s="219"/>
      <c r="AE387" s="219"/>
      <c r="AF387" s="219"/>
      <c r="AG387" s="219"/>
      <c r="AH387" s="219"/>
      <c r="AI387" s="219"/>
    </row>
    <row r="388" spans="1:35" s="164" customFormat="1">
      <c r="A388" s="204"/>
      <c r="B388" s="165"/>
      <c r="C388" s="165"/>
      <c r="D388" s="163"/>
      <c r="E388" s="163"/>
      <c r="F388" s="165"/>
      <c r="G388" s="165"/>
      <c r="H388" s="163"/>
      <c r="I388" s="163"/>
      <c r="J388" s="163"/>
      <c r="K388" s="163"/>
      <c r="L388" s="163"/>
      <c r="M388" s="163"/>
      <c r="N388" s="163"/>
      <c r="O388" s="163"/>
      <c r="P388" s="163"/>
      <c r="Q388" s="204"/>
      <c r="R388" s="173"/>
      <c r="S388" s="173"/>
      <c r="T388" s="173"/>
      <c r="U388" s="173"/>
      <c r="AC388" s="219"/>
      <c r="AD388" s="219"/>
      <c r="AE388" s="219"/>
      <c r="AF388" s="219"/>
      <c r="AG388" s="219"/>
      <c r="AH388" s="219"/>
      <c r="AI388" s="219"/>
    </row>
    <row r="389" spans="1:35" s="164" customFormat="1">
      <c r="A389" s="204"/>
      <c r="B389" s="165"/>
      <c r="C389" s="165"/>
      <c r="D389" s="163"/>
      <c r="E389" s="163"/>
      <c r="F389" s="165"/>
      <c r="G389" s="165"/>
      <c r="H389" s="163"/>
      <c r="I389" s="163"/>
      <c r="J389" s="163"/>
      <c r="K389" s="163"/>
      <c r="L389" s="163"/>
      <c r="M389" s="163"/>
      <c r="N389" s="163"/>
      <c r="O389" s="163"/>
      <c r="P389" s="163"/>
      <c r="Q389" s="204"/>
      <c r="R389" s="173"/>
      <c r="S389" s="173"/>
      <c r="T389" s="173"/>
      <c r="U389" s="173"/>
      <c r="AC389" s="219"/>
      <c r="AD389" s="219"/>
      <c r="AE389" s="219"/>
      <c r="AF389" s="219"/>
      <c r="AG389" s="219"/>
      <c r="AH389" s="219"/>
      <c r="AI389" s="219"/>
    </row>
    <row r="390" spans="1:35" s="164" customFormat="1">
      <c r="A390" s="204"/>
      <c r="B390" s="165"/>
      <c r="C390" s="165"/>
      <c r="D390" s="163"/>
      <c r="E390" s="163"/>
      <c r="F390" s="165"/>
      <c r="G390" s="165"/>
      <c r="H390" s="163"/>
      <c r="I390" s="163"/>
      <c r="J390" s="163"/>
      <c r="K390" s="163"/>
      <c r="L390" s="163"/>
      <c r="M390" s="163"/>
      <c r="N390" s="163"/>
      <c r="O390" s="163"/>
      <c r="P390" s="163"/>
      <c r="Q390" s="204"/>
      <c r="R390" s="173"/>
      <c r="S390" s="173"/>
      <c r="T390" s="173"/>
      <c r="U390" s="173"/>
      <c r="AC390" s="219"/>
      <c r="AD390" s="219"/>
      <c r="AE390" s="219"/>
      <c r="AF390" s="219"/>
      <c r="AG390" s="219"/>
      <c r="AH390" s="219"/>
      <c r="AI390" s="219"/>
    </row>
    <row r="391" spans="1:35" s="164" customFormat="1">
      <c r="A391" s="204"/>
      <c r="B391" s="165"/>
      <c r="C391" s="165"/>
      <c r="D391" s="163"/>
      <c r="E391" s="163"/>
      <c r="F391" s="165"/>
      <c r="G391" s="165"/>
      <c r="H391" s="163"/>
      <c r="I391" s="163"/>
      <c r="J391" s="163"/>
      <c r="K391" s="163"/>
      <c r="L391" s="163"/>
      <c r="M391" s="163"/>
      <c r="N391" s="163"/>
      <c r="O391" s="163"/>
      <c r="P391" s="163"/>
      <c r="Q391" s="204"/>
      <c r="R391" s="173"/>
      <c r="S391" s="173"/>
      <c r="T391" s="173"/>
      <c r="U391" s="173"/>
      <c r="AC391" s="219"/>
      <c r="AD391" s="219"/>
      <c r="AE391" s="219"/>
      <c r="AF391" s="219"/>
      <c r="AG391" s="219"/>
      <c r="AH391" s="219"/>
      <c r="AI391" s="219"/>
    </row>
    <row r="392" spans="1:35" s="164" customFormat="1">
      <c r="A392" s="204"/>
      <c r="B392" s="165"/>
      <c r="C392" s="165"/>
      <c r="D392" s="163"/>
      <c r="E392" s="163"/>
      <c r="F392" s="165"/>
      <c r="G392" s="165"/>
      <c r="H392" s="163"/>
      <c r="I392" s="163"/>
      <c r="J392" s="163"/>
      <c r="K392" s="163"/>
      <c r="L392" s="163"/>
      <c r="M392" s="163"/>
      <c r="N392" s="163"/>
      <c r="O392" s="163"/>
      <c r="P392" s="163"/>
      <c r="Q392" s="204"/>
      <c r="R392" s="173"/>
      <c r="S392" s="173"/>
      <c r="T392" s="173"/>
      <c r="U392" s="173"/>
      <c r="AC392" s="219"/>
      <c r="AD392" s="219"/>
      <c r="AE392" s="219"/>
      <c r="AF392" s="219"/>
      <c r="AG392" s="219"/>
      <c r="AH392" s="219"/>
      <c r="AI392" s="219"/>
    </row>
    <row r="393" spans="1:35" s="164" customFormat="1">
      <c r="A393" s="204"/>
      <c r="B393" s="165"/>
      <c r="C393" s="165"/>
      <c r="D393" s="163"/>
      <c r="E393" s="163"/>
      <c r="F393" s="165"/>
      <c r="G393" s="165"/>
      <c r="H393" s="163"/>
      <c r="I393" s="163"/>
      <c r="J393" s="163"/>
      <c r="K393" s="163"/>
      <c r="L393" s="163"/>
      <c r="M393" s="163"/>
      <c r="N393" s="163"/>
      <c r="O393" s="163"/>
      <c r="P393" s="163"/>
      <c r="Q393" s="204"/>
      <c r="R393" s="173"/>
      <c r="S393" s="173"/>
      <c r="T393" s="173"/>
      <c r="U393" s="173"/>
      <c r="AC393" s="219"/>
      <c r="AD393" s="219"/>
      <c r="AE393" s="219"/>
      <c r="AF393" s="219"/>
      <c r="AG393" s="219"/>
      <c r="AH393" s="219"/>
      <c r="AI393" s="219"/>
    </row>
    <row r="394" spans="1:35" s="164" customFormat="1">
      <c r="A394" s="204"/>
      <c r="B394" s="165"/>
      <c r="C394" s="165"/>
      <c r="D394" s="163"/>
      <c r="E394" s="163"/>
      <c r="F394" s="165"/>
      <c r="G394" s="165"/>
      <c r="H394" s="163"/>
      <c r="I394" s="163"/>
      <c r="J394" s="163"/>
      <c r="K394" s="163"/>
      <c r="L394" s="163"/>
      <c r="M394" s="163"/>
      <c r="N394" s="163"/>
      <c r="O394" s="163"/>
      <c r="P394" s="163"/>
      <c r="Q394" s="204"/>
      <c r="R394" s="173"/>
      <c r="S394" s="173"/>
      <c r="T394" s="173"/>
      <c r="U394" s="173"/>
      <c r="AC394" s="219"/>
      <c r="AD394" s="219"/>
      <c r="AE394" s="219"/>
      <c r="AF394" s="219"/>
      <c r="AG394" s="219"/>
      <c r="AH394" s="219"/>
      <c r="AI394" s="219"/>
    </row>
    <row r="395" spans="1:35" s="164" customFormat="1">
      <c r="A395" s="204"/>
      <c r="B395" s="165"/>
      <c r="C395" s="165"/>
      <c r="D395" s="163"/>
      <c r="E395" s="163"/>
      <c r="F395" s="165"/>
      <c r="G395" s="165"/>
      <c r="H395" s="163"/>
      <c r="I395" s="163"/>
      <c r="J395" s="163"/>
      <c r="K395" s="163"/>
      <c r="L395" s="163"/>
      <c r="M395" s="163"/>
      <c r="N395" s="163"/>
      <c r="O395" s="163"/>
      <c r="P395" s="163"/>
      <c r="Q395" s="204"/>
      <c r="R395" s="173"/>
      <c r="S395" s="173"/>
      <c r="T395" s="173"/>
      <c r="U395" s="173"/>
      <c r="AC395" s="219"/>
      <c r="AD395" s="219"/>
      <c r="AE395" s="219"/>
      <c r="AF395" s="219"/>
      <c r="AG395" s="219"/>
      <c r="AH395" s="219"/>
      <c r="AI395" s="219"/>
    </row>
    <row r="396" spans="1:35" s="164" customFormat="1">
      <c r="A396" s="204"/>
      <c r="B396" s="165"/>
      <c r="C396" s="165"/>
      <c r="D396" s="163"/>
      <c r="E396" s="163"/>
      <c r="F396" s="165"/>
      <c r="G396" s="165"/>
      <c r="H396" s="163"/>
      <c r="I396" s="163"/>
      <c r="J396" s="163"/>
      <c r="K396" s="163"/>
      <c r="L396" s="163"/>
      <c r="M396" s="163"/>
      <c r="N396" s="163"/>
      <c r="O396" s="163"/>
      <c r="P396" s="163"/>
      <c r="Q396" s="204"/>
      <c r="R396" s="173"/>
      <c r="S396" s="173"/>
      <c r="T396" s="173"/>
      <c r="U396" s="173"/>
      <c r="AC396" s="219"/>
      <c r="AD396" s="219"/>
      <c r="AE396" s="219"/>
      <c r="AF396" s="219"/>
      <c r="AG396" s="219"/>
      <c r="AH396" s="219"/>
      <c r="AI396" s="219"/>
    </row>
    <row r="397" spans="1:35" s="164" customFormat="1">
      <c r="A397" s="204"/>
      <c r="B397" s="165"/>
      <c r="C397" s="165"/>
      <c r="D397" s="163"/>
      <c r="E397" s="163"/>
      <c r="F397" s="165"/>
      <c r="G397" s="165"/>
      <c r="H397" s="163"/>
      <c r="I397" s="163"/>
      <c r="J397" s="163"/>
      <c r="K397" s="163"/>
      <c r="L397" s="163"/>
      <c r="M397" s="163"/>
      <c r="N397" s="163"/>
      <c r="O397" s="163"/>
      <c r="P397" s="163"/>
      <c r="Q397" s="204"/>
      <c r="R397" s="173"/>
      <c r="S397" s="173"/>
      <c r="T397" s="173"/>
      <c r="U397" s="173"/>
      <c r="AC397" s="219"/>
      <c r="AD397" s="219"/>
      <c r="AE397" s="219"/>
      <c r="AF397" s="219"/>
      <c r="AG397" s="219"/>
      <c r="AH397" s="219"/>
      <c r="AI397" s="219"/>
    </row>
    <row r="398" spans="1:35" s="164" customFormat="1">
      <c r="A398" s="204"/>
      <c r="B398" s="165"/>
      <c r="C398" s="165"/>
      <c r="D398" s="163"/>
      <c r="E398" s="163"/>
      <c r="F398" s="165"/>
      <c r="G398" s="165"/>
      <c r="H398" s="163"/>
      <c r="I398" s="163"/>
      <c r="J398" s="163"/>
      <c r="K398" s="163"/>
      <c r="L398" s="163"/>
      <c r="M398" s="163"/>
      <c r="N398" s="163"/>
      <c r="O398" s="163"/>
      <c r="P398" s="163"/>
      <c r="Q398" s="204"/>
      <c r="R398" s="173"/>
      <c r="S398" s="173"/>
      <c r="T398" s="173"/>
      <c r="U398" s="173"/>
      <c r="AC398" s="219"/>
      <c r="AD398" s="219"/>
      <c r="AE398" s="219"/>
      <c r="AF398" s="219"/>
      <c r="AG398" s="219"/>
      <c r="AH398" s="219"/>
      <c r="AI398" s="219"/>
    </row>
    <row r="399" spans="1:35" s="164" customFormat="1">
      <c r="A399" s="204"/>
      <c r="B399" s="165"/>
      <c r="C399" s="165"/>
      <c r="D399" s="163"/>
      <c r="E399" s="163"/>
      <c r="F399" s="165"/>
      <c r="G399" s="165"/>
      <c r="H399" s="163"/>
      <c r="I399" s="163"/>
      <c r="J399" s="163"/>
      <c r="K399" s="163"/>
      <c r="L399" s="163"/>
      <c r="M399" s="163"/>
      <c r="N399" s="163"/>
      <c r="O399" s="163"/>
      <c r="P399" s="163"/>
      <c r="Q399" s="204"/>
      <c r="R399" s="173"/>
      <c r="S399" s="173"/>
      <c r="T399" s="173"/>
      <c r="U399" s="173"/>
      <c r="AC399" s="219"/>
      <c r="AD399" s="219"/>
      <c r="AE399" s="219"/>
      <c r="AF399" s="219"/>
      <c r="AG399" s="219"/>
      <c r="AH399" s="219"/>
      <c r="AI399" s="219"/>
    </row>
    <row r="400" spans="1:35" s="164" customFormat="1">
      <c r="A400" s="204"/>
      <c r="B400" s="165"/>
      <c r="C400" s="165"/>
      <c r="D400" s="163"/>
      <c r="E400" s="163"/>
      <c r="F400" s="165"/>
      <c r="G400" s="165"/>
      <c r="H400" s="163"/>
      <c r="I400" s="163"/>
      <c r="J400" s="163"/>
      <c r="K400" s="163"/>
      <c r="L400" s="163"/>
      <c r="M400" s="163"/>
      <c r="N400" s="163"/>
      <c r="O400" s="163"/>
      <c r="P400" s="163"/>
      <c r="Q400" s="204"/>
      <c r="R400" s="173"/>
      <c r="S400" s="173"/>
      <c r="T400" s="173"/>
      <c r="U400" s="173"/>
      <c r="AC400" s="219"/>
      <c r="AD400" s="219"/>
      <c r="AE400" s="219"/>
      <c r="AF400" s="219"/>
      <c r="AG400" s="219"/>
      <c r="AH400" s="219"/>
      <c r="AI400" s="219"/>
    </row>
    <row r="401" spans="1:35" s="164" customFormat="1">
      <c r="A401" s="204"/>
      <c r="B401" s="165"/>
      <c r="C401" s="165"/>
      <c r="D401" s="163"/>
      <c r="E401" s="163"/>
      <c r="F401" s="165"/>
      <c r="G401" s="165"/>
      <c r="H401" s="163"/>
      <c r="I401" s="163"/>
      <c r="J401" s="163"/>
      <c r="K401" s="163"/>
      <c r="L401" s="163"/>
      <c r="M401" s="163"/>
      <c r="N401" s="163"/>
      <c r="O401" s="163"/>
      <c r="P401" s="163"/>
      <c r="Q401" s="204"/>
      <c r="R401" s="173"/>
      <c r="S401" s="173"/>
      <c r="T401" s="173"/>
      <c r="U401" s="173"/>
      <c r="AC401" s="219"/>
      <c r="AD401" s="219"/>
      <c r="AE401" s="219"/>
      <c r="AF401" s="219"/>
      <c r="AG401" s="219"/>
      <c r="AH401" s="219"/>
      <c r="AI401" s="219"/>
    </row>
    <row r="402" spans="1:35" s="164" customFormat="1">
      <c r="A402" s="204"/>
      <c r="B402" s="165"/>
      <c r="C402" s="165"/>
      <c r="D402" s="163"/>
      <c r="E402" s="163"/>
      <c r="F402" s="165"/>
      <c r="G402" s="165"/>
      <c r="H402" s="163"/>
      <c r="I402" s="163"/>
      <c r="J402" s="163"/>
      <c r="K402" s="163"/>
      <c r="L402" s="163"/>
      <c r="M402" s="163"/>
      <c r="N402" s="163"/>
      <c r="O402" s="163"/>
      <c r="P402" s="163"/>
      <c r="Q402" s="204"/>
      <c r="R402" s="173"/>
      <c r="S402" s="173"/>
      <c r="T402" s="173"/>
      <c r="U402" s="173"/>
      <c r="AC402" s="219"/>
      <c r="AD402" s="219"/>
      <c r="AE402" s="219"/>
      <c r="AF402" s="219"/>
      <c r="AG402" s="219"/>
      <c r="AH402" s="219"/>
      <c r="AI402" s="219"/>
    </row>
    <row r="403" spans="1:35" s="164" customFormat="1">
      <c r="A403" s="204"/>
      <c r="B403" s="165"/>
      <c r="C403" s="165"/>
      <c r="D403" s="163"/>
      <c r="E403" s="163"/>
      <c r="F403" s="165"/>
      <c r="G403" s="165"/>
      <c r="H403" s="163"/>
      <c r="I403" s="163"/>
      <c r="J403" s="163"/>
      <c r="K403" s="163"/>
      <c r="L403" s="163"/>
      <c r="M403" s="163"/>
      <c r="N403" s="163"/>
      <c r="O403" s="163"/>
      <c r="P403" s="163"/>
      <c r="Q403" s="204"/>
      <c r="R403" s="173"/>
      <c r="S403" s="173"/>
      <c r="T403" s="173"/>
      <c r="U403" s="173"/>
      <c r="AC403" s="219"/>
      <c r="AD403" s="219"/>
      <c r="AE403" s="219"/>
      <c r="AF403" s="219"/>
      <c r="AG403" s="219"/>
      <c r="AH403" s="219"/>
      <c r="AI403" s="219"/>
    </row>
    <row r="404" spans="1:35" s="164" customFormat="1">
      <c r="A404" s="204"/>
      <c r="B404" s="165"/>
      <c r="C404" s="165"/>
      <c r="D404" s="163"/>
      <c r="E404" s="163"/>
      <c r="F404" s="165"/>
      <c r="G404" s="165"/>
      <c r="H404" s="163"/>
      <c r="I404" s="163"/>
      <c r="J404" s="163"/>
      <c r="K404" s="163"/>
      <c r="L404" s="163"/>
      <c r="M404" s="163"/>
      <c r="N404" s="163"/>
      <c r="O404" s="163"/>
      <c r="P404" s="163"/>
      <c r="Q404" s="204"/>
      <c r="R404" s="173"/>
      <c r="S404" s="173"/>
      <c r="T404" s="173"/>
      <c r="U404" s="173"/>
      <c r="AC404" s="219"/>
      <c r="AD404" s="219"/>
      <c r="AE404" s="219"/>
      <c r="AF404" s="219"/>
      <c r="AG404" s="219"/>
      <c r="AH404" s="219"/>
      <c r="AI404" s="219"/>
    </row>
    <row r="405" spans="1:35" s="164" customFormat="1">
      <c r="A405" s="204"/>
      <c r="B405" s="165"/>
      <c r="C405" s="165"/>
      <c r="D405" s="163"/>
      <c r="E405" s="163"/>
      <c r="F405" s="165"/>
      <c r="G405" s="165"/>
      <c r="H405" s="163"/>
      <c r="I405" s="163"/>
      <c r="J405" s="163"/>
      <c r="K405" s="163"/>
      <c r="L405" s="163"/>
      <c r="M405" s="163"/>
      <c r="N405" s="163"/>
      <c r="O405" s="163"/>
      <c r="P405" s="163"/>
      <c r="Q405" s="204"/>
      <c r="R405" s="173"/>
      <c r="S405" s="173"/>
      <c r="T405" s="173"/>
      <c r="U405" s="173"/>
      <c r="AC405" s="219"/>
      <c r="AD405" s="219"/>
      <c r="AE405" s="219"/>
      <c r="AF405" s="219"/>
      <c r="AG405" s="219"/>
      <c r="AH405" s="219"/>
      <c r="AI405" s="219"/>
    </row>
    <row r="406" spans="1:35" s="164" customFormat="1">
      <c r="A406" s="204"/>
      <c r="B406" s="165"/>
      <c r="C406" s="165"/>
      <c r="D406" s="163"/>
      <c r="E406" s="163"/>
      <c r="F406" s="165"/>
      <c r="G406" s="165"/>
      <c r="H406" s="163"/>
      <c r="I406" s="163"/>
      <c r="J406" s="163"/>
      <c r="K406" s="163"/>
      <c r="L406" s="163"/>
      <c r="M406" s="163"/>
      <c r="N406" s="163"/>
      <c r="O406" s="163"/>
      <c r="P406" s="163"/>
      <c r="Q406" s="204"/>
      <c r="R406" s="173"/>
      <c r="S406" s="173"/>
      <c r="T406" s="173"/>
      <c r="U406" s="173"/>
      <c r="AC406" s="219"/>
      <c r="AD406" s="219"/>
      <c r="AE406" s="219"/>
      <c r="AF406" s="219"/>
      <c r="AG406" s="219"/>
      <c r="AH406" s="219"/>
      <c r="AI406" s="219"/>
    </row>
    <row r="407" spans="1:35" s="164" customFormat="1">
      <c r="A407" s="204"/>
      <c r="B407" s="165"/>
      <c r="C407" s="165"/>
      <c r="D407" s="163"/>
      <c r="E407" s="163"/>
      <c r="F407" s="165"/>
      <c r="G407" s="165"/>
      <c r="H407" s="163"/>
      <c r="I407" s="163"/>
      <c r="J407" s="163"/>
      <c r="K407" s="163"/>
      <c r="L407" s="163"/>
      <c r="M407" s="163"/>
      <c r="N407" s="163"/>
      <c r="O407" s="163"/>
      <c r="P407" s="163"/>
      <c r="Q407" s="204"/>
      <c r="R407" s="173"/>
      <c r="S407" s="173"/>
      <c r="T407" s="173"/>
      <c r="U407" s="173"/>
      <c r="AC407" s="219"/>
      <c r="AD407" s="219"/>
      <c r="AE407" s="219"/>
      <c r="AF407" s="219"/>
      <c r="AG407" s="219"/>
      <c r="AH407" s="219"/>
      <c r="AI407" s="219"/>
    </row>
    <row r="408" spans="1:35" s="164" customFormat="1">
      <c r="A408" s="204"/>
      <c r="B408" s="165"/>
      <c r="C408" s="165"/>
      <c r="D408" s="163"/>
      <c r="E408" s="163"/>
      <c r="F408" s="165"/>
      <c r="G408" s="165"/>
      <c r="H408" s="163"/>
      <c r="I408" s="163"/>
      <c r="J408" s="163"/>
      <c r="K408" s="163"/>
      <c r="L408" s="163"/>
      <c r="M408" s="163"/>
      <c r="N408" s="163"/>
      <c r="O408" s="163"/>
      <c r="P408" s="163"/>
      <c r="Q408" s="204"/>
      <c r="R408" s="173"/>
      <c r="S408" s="173"/>
      <c r="T408" s="173"/>
      <c r="U408" s="173"/>
      <c r="AC408" s="219"/>
      <c r="AD408" s="219"/>
      <c r="AE408" s="219"/>
      <c r="AF408" s="219"/>
      <c r="AG408" s="219"/>
      <c r="AH408" s="219"/>
      <c r="AI408" s="219"/>
    </row>
    <row r="409" spans="1:35" s="164" customFormat="1">
      <c r="A409" s="204"/>
      <c r="B409" s="165"/>
      <c r="C409" s="165"/>
      <c r="D409" s="163"/>
      <c r="E409" s="163"/>
      <c r="F409" s="165"/>
      <c r="G409" s="165"/>
      <c r="H409" s="163"/>
      <c r="I409" s="163"/>
      <c r="J409" s="163"/>
      <c r="K409" s="163"/>
      <c r="L409" s="163"/>
      <c r="M409" s="163"/>
      <c r="N409" s="163"/>
      <c r="O409" s="163"/>
      <c r="P409" s="163"/>
      <c r="Q409" s="204"/>
      <c r="R409" s="173"/>
      <c r="S409" s="173"/>
      <c r="T409" s="173"/>
      <c r="U409" s="173"/>
      <c r="AC409" s="219"/>
      <c r="AD409" s="219"/>
      <c r="AE409" s="219"/>
      <c r="AF409" s="219"/>
      <c r="AG409" s="219"/>
      <c r="AH409" s="219"/>
      <c r="AI409" s="219"/>
    </row>
    <row r="410" spans="1:35" s="164" customFormat="1">
      <c r="A410" s="204"/>
      <c r="B410" s="165"/>
      <c r="C410" s="165"/>
      <c r="D410" s="163"/>
      <c r="E410" s="163"/>
      <c r="F410" s="165"/>
      <c r="G410" s="165"/>
      <c r="H410" s="163"/>
      <c r="I410" s="163"/>
      <c r="J410" s="163"/>
      <c r="K410" s="163"/>
      <c r="L410" s="163"/>
      <c r="M410" s="163"/>
      <c r="N410" s="163"/>
      <c r="O410" s="163"/>
      <c r="P410" s="163"/>
      <c r="Q410" s="204"/>
      <c r="R410" s="173"/>
      <c r="S410" s="173"/>
      <c r="T410" s="173"/>
      <c r="U410" s="173"/>
      <c r="AC410" s="219"/>
      <c r="AD410" s="219"/>
      <c r="AE410" s="219"/>
      <c r="AF410" s="219"/>
      <c r="AG410" s="219"/>
      <c r="AH410" s="219"/>
      <c r="AI410" s="219"/>
    </row>
    <row r="411" spans="1:35" s="164" customFormat="1">
      <c r="A411" s="204"/>
      <c r="B411" s="165"/>
      <c r="C411" s="165"/>
      <c r="D411" s="163"/>
      <c r="E411" s="163"/>
      <c r="F411" s="165"/>
      <c r="G411" s="165"/>
      <c r="H411" s="163"/>
      <c r="I411" s="163"/>
      <c r="J411" s="163"/>
      <c r="K411" s="163"/>
      <c r="L411" s="163"/>
      <c r="M411" s="163"/>
      <c r="N411" s="163"/>
      <c r="O411" s="163"/>
      <c r="P411" s="163"/>
      <c r="Q411" s="204"/>
      <c r="R411" s="173"/>
      <c r="S411" s="173"/>
      <c r="T411" s="173"/>
      <c r="U411" s="173"/>
      <c r="AC411" s="219"/>
      <c r="AD411" s="219"/>
      <c r="AE411" s="219"/>
      <c r="AF411" s="219"/>
      <c r="AG411" s="219"/>
      <c r="AH411" s="219"/>
      <c r="AI411" s="219"/>
    </row>
    <row r="412" spans="1:35" s="164" customFormat="1">
      <c r="A412" s="204"/>
      <c r="B412" s="165"/>
      <c r="C412" s="165"/>
      <c r="D412" s="163"/>
      <c r="E412" s="163"/>
      <c r="F412" s="165"/>
      <c r="G412" s="165"/>
      <c r="H412" s="163"/>
      <c r="I412" s="163"/>
      <c r="J412" s="163"/>
      <c r="K412" s="163"/>
      <c r="L412" s="163"/>
      <c r="M412" s="163"/>
      <c r="N412" s="163"/>
      <c r="O412" s="163"/>
      <c r="P412" s="163"/>
      <c r="Q412" s="204"/>
      <c r="R412" s="173"/>
      <c r="S412" s="173"/>
      <c r="T412" s="173"/>
      <c r="U412" s="173"/>
      <c r="AC412" s="219"/>
      <c r="AD412" s="219"/>
      <c r="AE412" s="219"/>
      <c r="AF412" s="219"/>
      <c r="AG412" s="219"/>
      <c r="AH412" s="219"/>
      <c r="AI412" s="219"/>
    </row>
    <row r="413" spans="1:35" s="164" customFormat="1">
      <c r="A413" s="204"/>
      <c r="B413" s="165"/>
      <c r="C413" s="165"/>
      <c r="D413" s="163"/>
      <c r="E413" s="163"/>
      <c r="F413" s="165"/>
      <c r="G413" s="165"/>
      <c r="H413" s="163"/>
      <c r="I413" s="163"/>
      <c r="J413" s="163"/>
      <c r="K413" s="163"/>
      <c r="L413" s="163"/>
      <c r="M413" s="163"/>
      <c r="N413" s="163"/>
      <c r="O413" s="163"/>
      <c r="P413" s="163"/>
      <c r="Q413" s="204"/>
      <c r="R413" s="173"/>
      <c r="S413" s="173"/>
      <c r="T413" s="173"/>
      <c r="U413" s="173"/>
      <c r="AC413" s="219"/>
      <c r="AD413" s="219"/>
      <c r="AE413" s="219"/>
      <c r="AF413" s="219"/>
      <c r="AG413" s="219"/>
      <c r="AH413" s="219"/>
      <c r="AI413" s="219"/>
    </row>
    <row r="414" spans="1:35" s="164" customFormat="1">
      <c r="A414" s="204"/>
      <c r="B414" s="165"/>
      <c r="C414" s="165"/>
      <c r="D414" s="163"/>
      <c r="E414" s="163"/>
      <c r="F414" s="165"/>
      <c r="G414" s="165"/>
      <c r="H414" s="163"/>
      <c r="I414" s="163"/>
      <c r="J414" s="163"/>
      <c r="K414" s="163"/>
      <c r="L414" s="163"/>
      <c r="M414" s="163"/>
      <c r="N414" s="163"/>
      <c r="O414" s="163"/>
      <c r="P414" s="163"/>
      <c r="Q414" s="204"/>
      <c r="R414" s="173"/>
      <c r="S414" s="173"/>
      <c r="T414" s="173"/>
      <c r="U414" s="173"/>
      <c r="AC414" s="219"/>
      <c r="AD414" s="219"/>
      <c r="AE414" s="219"/>
      <c r="AF414" s="219"/>
      <c r="AG414" s="219"/>
      <c r="AH414" s="219"/>
      <c r="AI414" s="219"/>
    </row>
    <row r="415" spans="1:35" s="164" customFormat="1">
      <c r="A415" s="204"/>
      <c r="B415" s="165"/>
      <c r="C415" s="165"/>
      <c r="D415" s="163"/>
      <c r="E415" s="163"/>
      <c r="F415" s="165"/>
      <c r="G415" s="165"/>
      <c r="H415" s="163"/>
      <c r="I415" s="163"/>
      <c r="J415" s="163"/>
      <c r="K415" s="163"/>
      <c r="L415" s="163"/>
      <c r="M415" s="163"/>
      <c r="N415" s="163"/>
      <c r="O415" s="163"/>
      <c r="P415" s="163"/>
      <c r="Q415" s="204"/>
      <c r="R415" s="173"/>
      <c r="S415" s="173"/>
      <c r="T415" s="173"/>
      <c r="U415" s="173"/>
      <c r="AC415" s="219"/>
      <c r="AD415" s="219"/>
      <c r="AE415" s="219"/>
      <c r="AF415" s="219"/>
      <c r="AG415" s="219"/>
      <c r="AH415" s="219"/>
      <c r="AI415" s="219"/>
    </row>
    <row r="416" spans="1:35" s="164" customFormat="1">
      <c r="A416" s="204"/>
      <c r="B416" s="165"/>
      <c r="C416" s="165"/>
      <c r="D416" s="163"/>
      <c r="E416" s="163"/>
      <c r="F416" s="165"/>
      <c r="G416" s="165"/>
      <c r="H416" s="163"/>
      <c r="I416" s="163"/>
      <c r="J416" s="163"/>
      <c r="K416" s="163"/>
      <c r="L416" s="163"/>
      <c r="M416" s="163"/>
      <c r="N416" s="163"/>
      <c r="O416" s="163"/>
      <c r="P416" s="163"/>
      <c r="Q416" s="204"/>
      <c r="R416" s="173"/>
      <c r="S416" s="173"/>
      <c r="T416" s="173"/>
      <c r="U416" s="173"/>
      <c r="AC416" s="219"/>
      <c r="AD416" s="219"/>
      <c r="AE416" s="219"/>
      <c r="AF416" s="219"/>
      <c r="AG416" s="219"/>
      <c r="AH416" s="219"/>
      <c r="AI416" s="219"/>
    </row>
    <row r="417" spans="1:35" s="164" customFormat="1">
      <c r="A417" s="204"/>
      <c r="B417" s="165"/>
      <c r="C417" s="165"/>
      <c r="D417" s="163"/>
      <c r="E417" s="163"/>
      <c r="F417" s="165"/>
      <c r="G417" s="165"/>
      <c r="H417" s="163"/>
      <c r="I417" s="163"/>
      <c r="J417" s="163"/>
      <c r="K417" s="163"/>
      <c r="L417" s="163"/>
      <c r="M417" s="163"/>
      <c r="N417" s="163"/>
      <c r="O417" s="163"/>
      <c r="P417" s="163"/>
      <c r="Q417" s="204"/>
      <c r="R417" s="173"/>
      <c r="S417" s="173"/>
      <c r="T417" s="173"/>
      <c r="U417" s="173"/>
      <c r="AC417" s="219"/>
      <c r="AD417" s="219"/>
      <c r="AE417" s="219"/>
      <c r="AF417" s="219"/>
      <c r="AG417" s="219"/>
      <c r="AH417" s="219"/>
      <c r="AI417" s="219"/>
    </row>
    <row r="418" spans="1:35" s="164" customFormat="1">
      <c r="A418" s="204"/>
      <c r="B418" s="165"/>
      <c r="C418" s="165"/>
      <c r="D418" s="163"/>
      <c r="E418" s="163"/>
      <c r="F418" s="165"/>
      <c r="G418" s="165"/>
      <c r="H418" s="163"/>
      <c r="I418" s="163"/>
      <c r="J418" s="163"/>
      <c r="K418" s="163"/>
      <c r="L418" s="163"/>
      <c r="M418" s="163"/>
      <c r="N418" s="163"/>
      <c r="O418" s="163"/>
      <c r="P418" s="163"/>
      <c r="Q418" s="204"/>
      <c r="R418" s="173"/>
      <c r="S418" s="173"/>
      <c r="T418" s="173"/>
      <c r="U418" s="173"/>
      <c r="AC418" s="219"/>
      <c r="AD418" s="219"/>
      <c r="AE418" s="219"/>
      <c r="AF418" s="219"/>
      <c r="AG418" s="219"/>
      <c r="AH418" s="219"/>
      <c r="AI418" s="219"/>
    </row>
    <row r="419" spans="1:35" s="164" customFormat="1">
      <c r="A419" s="204"/>
      <c r="B419" s="165"/>
      <c r="C419" s="165"/>
      <c r="D419" s="163"/>
      <c r="E419" s="163"/>
      <c r="F419" s="165"/>
      <c r="G419" s="165"/>
      <c r="H419" s="163"/>
      <c r="I419" s="163"/>
      <c r="J419" s="163"/>
      <c r="K419" s="163"/>
      <c r="L419" s="163"/>
      <c r="M419" s="163"/>
      <c r="N419" s="163"/>
      <c r="O419" s="163"/>
      <c r="P419" s="163"/>
      <c r="Q419" s="204"/>
      <c r="R419" s="173"/>
      <c r="S419" s="173"/>
      <c r="T419" s="173"/>
      <c r="U419" s="173"/>
      <c r="AC419" s="219"/>
      <c r="AD419" s="219"/>
      <c r="AE419" s="219"/>
      <c r="AF419" s="219"/>
      <c r="AG419" s="219"/>
      <c r="AH419" s="219"/>
      <c r="AI419" s="219"/>
    </row>
    <row r="420" spans="1:35" s="164" customFormat="1">
      <c r="A420" s="204"/>
      <c r="B420" s="165"/>
      <c r="C420" s="165"/>
      <c r="D420" s="163"/>
      <c r="E420" s="163"/>
      <c r="F420" s="165"/>
      <c r="G420" s="165"/>
      <c r="H420" s="163"/>
      <c r="I420" s="163"/>
      <c r="J420" s="163"/>
      <c r="K420" s="163"/>
      <c r="L420" s="163"/>
      <c r="M420" s="163"/>
      <c r="N420" s="163"/>
      <c r="O420" s="163"/>
      <c r="P420" s="163"/>
      <c r="Q420" s="204"/>
      <c r="R420" s="173"/>
      <c r="S420" s="173"/>
      <c r="T420" s="173"/>
      <c r="U420" s="173"/>
      <c r="AC420" s="219"/>
      <c r="AD420" s="219"/>
      <c r="AE420" s="219"/>
      <c r="AF420" s="219"/>
      <c r="AG420" s="219"/>
      <c r="AH420" s="219"/>
      <c r="AI420" s="219"/>
    </row>
    <row r="421" spans="1:35" s="164" customFormat="1">
      <c r="A421" s="204"/>
      <c r="B421" s="165"/>
      <c r="C421" s="165"/>
      <c r="D421" s="163"/>
      <c r="E421" s="163"/>
      <c r="F421" s="165"/>
      <c r="G421" s="165"/>
      <c r="H421" s="163"/>
      <c r="I421" s="163"/>
      <c r="J421" s="163"/>
      <c r="K421" s="163"/>
      <c r="L421" s="163"/>
      <c r="M421" s="163"/>
      <c r="N421" s="163"/>
      <c r="O421" s="163"/>
      <c r="P421" s="163"/>
      <c r="Q421" s="204"/>
      <c r="R421" s="173"/>
      <c r="S421" s="173"/>
      <c r="T421" s="173"/>
      <c r="U421" s="173"/>
      <c r="AC421" s="219"/>
      <c r="AD421" s="219"/>
      <c r="AE421" s="219"/>
      <c r="AF421" s="219"/>
      <c r="AG421" s="219"/>
      <c r="AH421" s="219"/>
      <c r="AI421" s="219"/>
    </row>
    <row r="422" spans="1:35" s="164" customFormat="1">
      <c r="A422" s="204"/>
      <c r="B422" s="165"/>
      <c r="C422" s="165"/>
      <c r="D422" s="163"/>
      <c r="E422" s="163"/>
      <c r="F422" s="165"/>
      <c r="G422" s="165"/>
      <c r="H422" s="163"/>
      <c r="I422" s="163"/>
      <c r="J422" s="163"/>
      <c r="K422" s="163"/>
      <c r="L422" s="163"/>
      <c r="M422" s="163"/>
      <c r="N422" s="163"/>
      <c r="O422" s="163"/>
      <c r="P422" s="163"/>
      <c r="Q422" s="204"/>
      <c r="R422" s="173"/>
      <c r="S422" s="173"/>
      <c r="T422" s="173"/>
      <c r="U422" s="173"/>
      <c r="AC422" s="219"/>
      <c r="AD422" s="219"/>
      <c r="AE422" s="219"/>
      <c r="AF422" s="219"/>
      <c r="AG422" s="219"/>
      <c r="AH422" s="219"/>
      <c r="AI422" s="219"/>
    </row>
    <row r="423" spans="1:35" s="164" customFormat="1">
      <c r="A423" s="204"/>
      <c r="B423" s="165"/>
      <c r="C423" s="165"/>
      <c r="D423" s="163"/>
      <c r="E423" s="163"/>
      <c r="F423" s="165"/>
      <c r="G423" s="165"/>
      <c r="H423" s="163"/>
      <c r="I423" s="163"/>
      <c r="J423" s="163"/>
      <c r="K423" s="163"/>
      <c r="L423" s="163"/>
      <c r="M423" s="163"/>
      <c r="N423" s="163"/>
      <c r="O423" s="163"/>
      <c r="P423" s="163"/>
      <c r="Q423" s="204"/>
      <c r="R423" s="173"/>
      <c r="S423" s="173"/>
      <c r="T423" s="173"/>
      <c r="U423" s="173"/>
      <c r="AC423" s="219"/>
      <c r="AD423" s="219"/>
      <c r="AE423" s="219"/>
      <c r="AF423" s="219"/>
      <c r="AG423" s="219"/>
      <c r="AH423" s="219"/>
      <c r="AI423" s="219"/>
    </row>
    <row r="424" spans="1:35" s="164" customFormat="1">
      <c r="A424" s="204"/>
      <c r="B424" s="165"/>
      <c r="C424" s="165"/>
      <c r="D424" s="163"/>
      <c r="E424" s="163"/>
      <c r="F424" s="165"/>
      <c r="G424" s="165"/>
      <c r="H424" s="163"/>
      <c r="I424" s="163"/>
      <c r="J424" s="163"/>
      <c r="K424" s="163"/>
      <c r="L424" s="163"/>
      <c r="M424" s="163"/>
      <c r="N424" s="163"/>
      <c r="O424" s="163"/>
      <c r="P424" s="163"/>
      <c r="Q424" s="204"/>
      <c r="R424" s="173"/>
      <c r="S424" s="173"/>
      <c r="T424" s="173"/>
      <c r="U424" s="173"/>
      <c r="AC424" s="219"/>
      <c r="AD424" s="219"/>
      <c r="AE424" s="219"/>
      <c r="AF424" s="219"/>
      <c r="AG424" s="219"/>
      <c r="AH424" s="219"/>
      <c r="AI424" s="219"/>
    </row>
    <row r="425" spans="1:35" s="164" customFormat="1">
      <c r="A425" s="204"/>
      <c r="B425" s="165"/>
      <c r="C425" s="165"/>
      <c r="D425" s="163"/>
      <c r="E425" s="163"/>
      <c r="F425" s="165"/>
      <c r="G425" s="165"/>
      <c r="H425" s="163"/>
      <c r="I425" s="163"/>
      <c r="J425" s="163"/>
      <c r="K425" s="163"/>
      <c r="L425" s="163"/>
      <c r="M425" s="163"/>
      <c r="N425" s="163"/>
      <c r="O425" s="163"/>
      <c r="P425" s="163"/>
      <c r="Q425" s="204"/>
      <c r="R425" s="173"/>
      <c r="S425" s="173"/>
      <c r="T425" s="173"/>
      <c r="U425" s="173"/>
      <c r="AC425" s="219"/>
      <c r="AD425" s="219"/>
      <c r="AE425" s="219"/>
      <c r="AF425" s="219"/>
      <c r="AG425" s="219"/>
      <c r="AH425" s="219"/>
      <c r="AI425" s="219"/>
    </row>
    <row r="426" spans="1:35" s="164" customFormat="1">
      <c r="A426" s="204"/>
      <c r="B426" s="165"/>
      <c r="C426" s="165"/>
      <c r="D426" s="163"/>
      <c r="E426" s="163"/>
      <c r="F426" s="165"/>
      <c r="G426" s="165"/>
      <c r="H426" s="163"/>
      <c r="I426" s="163"/>
      <c r="J426" s="163"/>
      <c r="K426" s="163"/>
      <c r="L426" s="163"/>
      <c r="M426" s="163"/>
      <c r="N426" s="163"/>
      <c r="O426" s="163"/>
      <c r="P426" s="163"/>
      <c r="Q426" s="204"/>
      <c r="R426" s="173"/>
      <c r="S426" s="173"/>
      <c r="T426" s="173"/>
      <c r="U426" s="173"/>
      <c r="AC426" s="219"/>
      <c r="AD426" s="219"/>
      <c r="AE426" s="219"/>
      <c r="AF426" s="219"/>
      <c r="AG426" s="219"/>
      <c r="AH426" s="219"/>
      <c r="AI426" s="219"/>
    </row>
    <row r="427" spans="1:35" s="164" customFormat="1">
      <c r="A427" s="204"/>
      <c r="B427" s="165"/>
      <c r="C427" s="165"/>
      <c r="D427" s="163"/>
      <c r="E427" s="163"/>
      <c r="F427" s="165"/>
      <c r="G427" s="165"/>
      <c r="H427" s="163"/>
      <c r="I427" s="163"/>
      <c r="J427" s="163"/>
      <c r="K427" s="163"/>
      <c r="L427" s="163"/>
      <c r="M427" s="163"/>
      <c r="N427" s="163"/>
      <c r="O427" s="163"/>
      <c r="P427" s="163"/>
      <c r="Q427" s="204"/>
      <c r="R427" s="173"/>
      <c r="S427" s="173"/>
      <c r="T427" s="173"/>
      <c r="U427" s="173"/>
      <c r="AC427" s="219"/>
      <c r="AD427" s="219"/>
      <c r="AE427" s="219"/>
      <c r="AF427" s="219"/>
      <c r="AG427" s="219"/>
      <c r="AH427" s="219"/>
      <c r="AI427" s="219"/>
    </row>
    <row r="428" spans="1:35" s="164" customFormat="1">
      <c r="A428" s="204"/>
      <c r="B428" s="165"/>
      <c r="C428" s="165"/>
      <c r="D428" s="163"/>
      <c r="E428" s="163"/>
      <c r="F428" s="165"/>
      <c r="G428" s="165"/>
      <c r="H428" s="163"/>
      <c r="I428" s="163"/>
      <c r="J428" s="163"/>
      <c r="K428" s="163"/>
      <c r="L428" s="163"/>
      <c r="M428" s="163"/>
      <c r="N428" s="163"/>
      <c r="O428" s="163"/>
      <c r="P428" s="163"/>
      <c r="Q428" s="204"/>
      <c r="R428" s="173"/>
      <c r="S428" s="173"/>
      <c r="T428" s="173"/>
      <c r="U428" s="173"/>
      <c r="AC428" s="219"/>
      <c r="AD428" s="219"/>
      <c r="AE428" s="219"/>
      <c r="AF428" s="219"/>
      <c r="AG428" s="219"/>
      <c r="AH428" s="219"/>
      <c r="AI428" s="219"/>
    </row>
    <row r="429" spans="1:35" s="164" customFormat="1">
      <c r="A429" s="204"/>
      <c r="B429" s="165"/>
      <c r="C429" s="165"/>
      <c r="D429" s="163"/>
      <c r="E429" s="163"/>
      <c r="F429" s="165"/>
      <c r="G429" s="165"/>
      <c r="H429" s="163"/>
      <c r="I429" s="163"/>
      <c r="J429" s="163"/>
      <c r="K429" s="163"/>
      <c r="L429" s="163"/>
      <c r="M429" s="163"/>
      <c r="N429" s="163"/>
      <c r="O429" s="163"/>
      <c r="P429" s="163"/>
      <c r="Q429" s="204"/>
      <c r="R429" s="173"/>
      <c r="S429" s="173"/>
      <c r="T429" s="173"/>
      <c r="U429" s="173"/>
      <c r="AC429" s="219"/>
      <c r="AD429" s="219"/>
      <c r="AE429" s="219"/>
      <c r="AF429" s="219"/>
      <c r="AG429" s="219"/>
      <c r="AH429" s="219"/>
      <c r="AI429" s="219"/>
    </row>
    <row r="430" spans="1:35" s="164" customFormat="1">
      <c r="A430" s="204"/>
      <c r="B430" s="165"/>
      <c r="C430" s="165"/>
      <c r="D430" s="163"/>
      <c r="E430" s="163"/>
      <c r="F430" s="165"/>
      <c r="G430" s="165"/>
      <c r="H430" s="163"/>
      <c r="I430" s="163"/>
      <c r="J430" s="163"/>
      <c r="K430" s="163"/>
      <c r="L430" s="163"/>
      <c r="M430" s="163"/>
      <c r="N430" s="163"/>
      <c r="O430" s="163"/>
      <c r="P430" s="163"/>
      <c r="Q430" s="204"/>
      <c r="R430" s="173"/>
      <c r="S430" s="173"/>
      <c r="T430" s="173"/>
      <c r="U430" s="173"/>
      <c r="AC430" s="219"/>
      <c r="AD430" s="219"/>
      <c r="AE430" s="219"/>
      <c r="AF430" s="219"/>
      <c r="AG430" s="219"/>
      <c r="AH430" s="219"/>
      <c r="AI430" s="219"/>
    </row>
    <row r="431" spans="1:35" s="164" customFormat="1">
      <c r="A431" s="204"/>
      <c r="B431" s="165"/>
      <c r="C431" s="165"/>
      <c r="D431" s="163"/>
      <c r="E431" s="163"/>
      <c r="F431" s="165"/>
      <c r="G431" s="165"/>
      <c r="H431" s="163"/>
      <c r="I431" s="163"/>
      <c r="J431" s="163"/>
      <c r="K431" s="163"/>
      <c r="L431" s="163"/>
      <c r="M431" s="163"/>
      <c r="N431" s="163"/>
      <c r="O431" s="163"/>
      <c r="P431" s="163"/>
      <c r="Q431" s="204"/>
      <c r="R431" s="173"/>
      <c r="S431" s="173"/>
      <c r="T431" s="173"/>
      <c r="U431" s="173"/>
      <c r="AC431" s="219"/>
      <c r="AD431" s="219"/>
      <c r="AE431" s="219"/>
      <c r="AF431" s="219"/>
      <c r="AG431" s="219"/>
      <c r="AH431" s="219"/>
      <c r="AI431" s="219"/>
    </row>
    <row r="432" spans="1:35" s="164" customFormat="1">
      <c r="A432" s="204"/>
      <c r="B432" s="165"/>
      <c r="C432" s="165"/>
      <c r="D432" s="163"/>
      <c r="E432" s="163"/>
      <c r="F432" s="165"/>
      <c r="G432" s="165"/>
      <c r="H432" s="163"/>
      <c r="I432" s="163"/>
      <c r="J432" s="163"/>
      <c r="K432" s="163"/>
      <c r="L432" s="163"/>
      <c r="M432" s="163"/>
      <c r="N432" s="163"/>
      <c r="O432" s="163"/>
      <c r="P432" s="163"/>
      <c r="Q432" s="204"/>
      <c r="R432" s="173"/>
      <c r="S432" s="173"/>
      <c r="T432" s="173"/>
      <c r="U432" s="173"/>
      <c r="AC432" s="219"/>
      <c r="AD432" s="219"/>
      <c r="AE432" s="219"/>
      <c r="AF432" s="219"/>
      <c r="AG432" s="219"/>
      <c r="AH432" s="219"/>
      <c r="AI432" s="219"/>
    </row>
    <row r="433" spans="1:35" s="164" customFormat="1">
      <c r="A433" s="204"/>
      <c r="B433" s="165"/>
      <c r="C433" s="165"/>
      <c r="D433" s="163"/>
      <c r="E433" s="163"/>
      <c r="F433" s="165"/>
      <c r="G433" s="165"/>
      <c r="H433" s="163"/>
      <c r="I433" s="163"/>
      <c r="J433" s="163"/>
      <c r="K433" s="163"/>
      <c r="L433" s="163"/>
      <c r="M433" s="163"/>
      <c r="N433" s="163"/>
      <c r="O433" s="163"/>
      <c r="P433" s="163"/>
      <c r="Q433" s="204"/>
      <c r="R433" s="173"/>
      <c r="S433" s="173"/>
      <c r="T433" s="173"/>
      <c r="U433" s="173"/>
      <c r="AC433" s="219"/>
      <c r="AD433" s="219"/>
      <c r="AE433" s="219"/>
      <c r="AF433" s="219"/>
      <c r="AG433" s="219"/>
      <c r="AH433" s="219"/>
      <c r="AI433" s="219"/>
    </row>
    <row r="434" spans="1:35" s="164" customFormat="1">
      <c r="A434" s="204"/>
      <c r="B434" s="165"/>
      <c r="C434" s="165"/>
      <c r="D434" s="163"/>
      <c r="E434" s="163"/>
      <c r="F434" s="165"/>
      <c r="G434" s="165"/>
      <c r="H434" s="163"/>
      <c r="I434" s="163"/>
      <c r="J434" s="163"/>
      <c r="K434" s="163"/>
      <c r="L434" s="163"/>
      <c r="M434" s="163"/>
      <c r="N434" s="163"/>
      <c r="O434" s="163"/>
      <c r="P434" s="163"/>
      <c r="Q434" s="204"/>
      <c r="R434" s="173"/>
      <c r="S434" s="173"/>
      <c r="T434" s="173"/>
      <c r="U434" s="173"/>
      <c r="AC434" s="219"/>
      <c r="AD434" s="219"/>
      <c r="AE434" s="219"/>
      <c r="AF434" s="219"/>
      <c r="AG434" s="219"/>
      <c r="AH434" s="219"/>
      <c r="AI434" s="219"/>
    </row>
    <row r="435" spans="1:35" s="164" customFormat="1">
      <c r="A435" s="204"/>
      <c r="B435" s="165"/>
      <c r="C435" s="165"/>
      <c r="D435" s="163"/>
      <c r="E435" s="163"/>
      <c r="F435" s="165"/>
      <c r="G435" s="165"/>
      <c r="H435" s="163"/>
      <c r="I435" s="163"/>
      <c r="J435" s="163"/>
      <c r="K435" s="163"/>
      <c r="L435" s="163"/>
      <c r="M435" s="163"/>
      <c r="N435" s="163"/>
      <c r="O435" s="163"/>
      <c r="P435" s="163"/>
      <c r="Q435" s="204"/>
      <c r="R435" s="173"/>
      <c r="S435" s="173"/>
      <c r="T435" s="173"/>
      <c r="U435" s="173"/>
      <c r="AC435" s="219"/>
      <c r="AD435" s="219"/>
      <c r="AE435" s="219"/>
      <c r="AF435" s="219"/>
      <c r="AG435" s="219"/>
      <c r="AH435" s="219"/>
      <c r="AI435" s="219"/>
    </row>
    <row r="436" spans="1:35" s="164" customFormat="1">
      <c r="A436" s="204"/>
      <c r="B436" s="165"/>
      <c r="C436" s="165"/>
      <c r="D436" s="163"/>
      <c r="E436" s="163"/>
      <c r="F436" s="165"/>
      <c r="G436" s="165"/>
      <c r="H436" s="163"/>
      <c r="I436" s="163"/>
      <c r="J436" s="163"/>
      <c r="K436" s="163"/>
      <c r="L436" s="163"/>
      <c r="M436" s="163"/>
      <c r="N436" s="163"/>
      <c r="O436" s="163"/>
      <c r="P436" s="163"/>
      <c r="Q436" s="204"/>
      <c r="R436" s="173"/>
      <c r="S436" s="173"/>
      <c r="T436" s="173"/>
      <c r="U436" s="173"/>
      <c r="AC436" s="219"/>
      <c r="AD436" s="219"/>
      <c r="AE436" s="219"/>
      <c r="AF436" s="219"/>
      <c r="AG436" s="219"/>
      <c r="AH436" s="219"/>
      <c r="AI436" s="219"/>
    </row>
    <row r="437" spans="1:35" s="164" customFormat="1">
      <c r="A437" s="204"/>
      <c r="B437" s="165"/>
      <c r="C437" s="165"/>
      <c r="D437" s="163"/>
      <c r="E437" s="163"/>
      <c r="F437" s="165"/>
      <c r="G437" s="165"/>
      <c r="H437" s="163"/>
      <c r="I437" s="163"/>
      <c r="J437" s="163"/>
      <c r="K437" s="163"/>
      <c r="L437" s="163"/>
      <c r="M437" s="163"/>
      <c r="N437" s="163"/>
      <c r="O437" s="163"/>
      <c r="P437" s="163"/>
      <c r="Q437" s="204"/>
      <c r="R437" s="173"/>
      <c r="S437" s="173"/>
      <c r="T437" s="173"/>
      <c r="U437" s="173"/>
      <c r="AC437" s="219"/>
      <c r="AD437" s="219"/>
      <c r="AE437" s="219"/>
      <c r="AF437" s="219"/>
      <c r="AG437" s="219"/>
      <c r="AH437" s="219"/>
      <c r="AI437" s="219"/>
    </row>
    <row r="438" spans="1:35" s="164" customFormat="1">
      <c r="A438" s="204"/>
      <c r="B438" s="165"/>
      <c r="C438" s="165"/>
      <c r="D438" s="163"/>
      <c r="E438" s="163"/>
      <c r="F438" s="165"/>
      <c r="G438" s="165"/>
      <c r="H438" s="163"/>
      <c r="I438" s="163"/>
      <c r="J438" s="163"/>
      <c r="K438" s="163"/>
      <c r="L438" s="163"/>
      <c r="M438" s="163"/>
      <c r="N438" s="163"/>
      <c r="O438" s="163"/>
      <c r="P438" s="163"/>
      <c r="Q438" s="204"/>
      <c r="R438" s="173"/>
      <c r="S438" s="173"/>
      <c r="T438" s="173"/>
      <c r="U438" s="173"/>
      <c r="AC438" s="219"/>
      <c r="AD438" s="219"/>
      <c r="AE438" s="219"/>
      <c r="AF438" s="219"/>
      <c r="AG438" s="219"/>
      <c r="AH438" s="219"/>
      <c r="AI438" s="219"/>
    </row>
    <row r="439" spans="1:35" s="164" customFormat="1">
      <c r="A439" s="204"/>
      <c r="B439" s="165"/>
      <c r="C439" s="165"/>
      <c r="D439" s="163"/>
      <c r="E439" s="163"/>
      <c r="F439" s="165"/>
      <c r="G439" s="165"/>
      <c r="H439" s="163"/>
      <c r="I439" s="163"/>
      <c r="J439" s="163"/>
      <c r="K439" s="163"/>
      <c r="L439" s="163"/>
      <c r="M439" s="163"/>
      <c r="N439" s="163"/>
      <c r="O439" s="163"/>
      <c r="P439" s="163"/>
      <c r="Q439" s="204"/>
      <c r="R439" s="173"/>
      <c r="S439" s="173"/>
      <c r="T439" s="173"/>
      <c r="U439" s="173"/>
      <c r="AC439" s="219"/>
      <c r="AD439" s="219"/>
      <c r="AE439" s="219"/>
      <c r="AF439" s="219"/>
      <c r="AG439" s="219"/>
      <c r="AH439" s="219"/>
      <c r="AI439" s="219"/>
    </row>
    <row r="440" spans="1:35" s="164" customFormat="1">
      <c r="A440" s="204"/>
      <c r="B440" s="165"/>
      <c r="C440" s="165"/>
      <c r="D440" s="163"/>
      <c r="E440" s="163"/>
      <c r="F440" s="165"/>
      <c r="G440" s="165"/>
      <c r="H440" s="163"/>
      <c r="I440" s="163"/>
      <c r="J440" s="163"/>
      <c r="K440" s="163"/>
      <c r="L440" s="163"/>
      <c r="M440" s="163"/>
      <c r="N440" s="163"/>
      <c r="O440" s="163"/>
      <c r="P440" s="163"/>
      <c r="Q440" s="204"/>
      <c r="R440" s="173"/>
      <c r="S440" s="173"/>
      <c r="T440" s="173"/>
      <c r="U440" s="173"/>
      <c r="AC440" s="219"/>
      <c r="AD440" s="219"/>
      <c r="AE440" s="219"/>
      <c r="AF440" s="219"/>
      <c r="AG440" s="219"/>
      <c r="AH440" s="219"/>
      <c r="AI440" s="219"/>
    </row>
    <row r="441" spans="1:35" s="164" customFormat="1">
      <c r="A441" s="204"/>
      <c r="B441" s="165"/>
      <c r="C441" s="165"/>
      <c r="D441" s="163"/>
      <c r="E441" s="163"/>
      <c r="F441" s="165"/>
      <c r="G441" s="165"/>
      <c r="H441" s="163"/>
      <c r="I441" s="163"/>
      <c r="J441" s="163"/>
      <c r="K441" s="163"/>
      <c r="L441" s="163"/>
      <c r="M441" s="163"/>
      <c r="N441" s="163"/>
      <c r="O441" s="163"/>
      <c r="P441" s="163"/>
      <c r="Q441" s="204"/>
      <c r="R441" s="173"/>
      <c r="S441" s="173"/>
      <c r="T441" s="173"/>
      <c r="U441" s="173"/>
      <c r="AC441" s="219"/>
      <c r="AD441" s="219"/>
      <c r="AE441" s="219"/>
      <c r="AF441" s="219"/>
      <c r="AG441" s="219"/>
      <c r="AH441" s="219"/>
      <c r="AI441" s="219"/>
    </row>
    <row r="442" spans="1:35" s="164" customFormat="1">
      <c r="A442" s="204"/>
      <c r="B442" s="165"/>
      <c r="C442" s="165"/>
      <c r="D442" s="163"/>
      <c r="E442" s="163"/>
      <c r="F442" s="165"/>
      <c r="G442" s="165"/>
      <c r="H442" s="163"/>
      <c r="I442" s="163"/>
      <c r="J442" s="163"/>
      <c r="K442" s="163"/>
      <c r="L442" s="163"/>
      <c r="M442" s="163"/>
      <c r="N442" s="163"/>
      <c r="O442" s="163"/>
      <c r="P442" s="163"/>
      <c r="Q442" s="204"/>
      <c r="R442" s="173"/>
      <c r="S442" s="173"/>
      <c r="T442" s="173"/>
      <c r="U442" s="173"/>
      <c r="AC442" s="219"/>
      <c r="AD442" s="219"/>
      <c r="AE442" s="219"/>
      <c r="AF442" s="219"/>
      <c r="AG442" s="219"/>
      <c r="AH442" s="219"/>
      <c r="AI442" s="219"/>
    </row>
    <row r="443" spans="1:35" s="164" customFormat="1">
      <c r="A443" s="204"/>
      <c r="B443" s="165"/>
      <c r="C443" s="165"/>
      <c r="D443" s="163"/>
      <c r="E443" s="163"/>
      <c r="F443" s="165"/>
      <c r="G443" s="165"/>
      <c r="H443" s="163"/>
      <c r="I443" s="163"/>
      <c r="J443" s="163"/>
      <c r="K443" s="163"/>
      <c r="L443" s="163"/>
      <c r="M443" s="163"/>
      <c r="N443" s="163"/>
      <c r="O443" s="163"/>
      <c r="P443" s="163"/>
      <c r="Q443" s="204"/>
      <c r="R443" s="173"/>
      <c r="S443" s="173"/>
      <c r="T443" s="173"/>
      <c r="U443" s="173"/>
      <c r="AC443" s="219"/>
      <c r="AD443" s="219"/>
      <c r="AE443" s="219"/>
      <c r="AF443" s="219"/>
      <c r="AG443" s="219"/>
      <c r="AH443" s="219"/>
      <c r="AI443" s="219"/>
    </row>
    <row r="444" spans="1:35" s="164" customFormat="1">
      <c r="A444" s="204"/>
      <c r="B444" s="165"/>
      <c r="C444" s="165"/>
      <c r="D444" s="163"/>
      <c r="E444" s="163"/>
      <c r="F444" s="165"/>
      <c r="G444" s="165"/>
      <c r="H444" s="163"/>
      <c r="I444" s="163"/>
      <c r="J444" s="163"/>
      <c r="K444" s="163"/>
      <c r="L444" s="163"/>
      <c r="M444" s="163"/>
      <c r="N444" s="163"/>
      <c r="O444" s="163"/>
      <c r="P444" s="163"/>
      <c r="Q444" s="204"/>
      <c r="R444" s="173"/>
      <c r="S444" s="173"/>
      <c r="T444" s="173"/>
      <c r="U444" s="173"/>
      <c r="AC444" s="219"/>
      <c r="AD444" s="219"/>
      <c r="AE444" s="219"/>
      <c r="AF444" s="219"/>
      <c r="AG444" s="219"/>
      <c r="AH444" s="219"/>
      <c r="AI444" s="219"/>
    </row>
    <row r="445" spans="1:35" s="164" customFormat="1">
      <c r="A445" s="204"/>
      <c r="B445" s="165"/>
      <c r="C445" s="165"/>
      <c r="D445" s="163"/>
      <c r="E445" s="163"/>
      <c r="F445" s="165"/>
      <c r="G445" s="165"/>
      <c r="H445" s="163"/>
      <c r="I445" s="163"/>
      <c r="J445" s="163"/>
      <c r="K445" s="163"/>
      <c r="L445" s="163"/>
      <c r="M445" s="163"/>
      <c r="N445" s="163"/>
      <c r="O445" s="163"/>
      <c r="P445" s="163"/>
      <c r="Q445" s="204"/>
      <c r="R445" s="173"/>
      <c r="S445" s="173"/>
      <c r="T445" s="173"/>
      <c r="U445" s="173"/>
      <c r="AC445" s="219"/>
      <c r="AD445" s="219"/>
      <c r="AE445" s="219"/>
      <c r="AF445" s="219"/>
      <c r="AG445" s="219"/>
      <c r="AH445" s="219"/>
      <c r="AI445" s="219"/>
    </row>
    <row r="446" spans="1:35" s="164" customFormat="1">
      <c r="A446" s="204"/>
      <c r="B446" s="165"/>
      <c r="C446" s="165"/>
      <c r="D446" s="163"/>
      <c r="E446" s="163"/>
      <c r="F446" s="165"/>
      <c r="G446" s="165"/>
      <c r="H446" s="163"/>
      <c r="I446" s="163"/>
      <c r="J446" s="163"/>
      <c r="K446" s="163"/>
      <c r="L446" s="163"/>
      <c r="M446" s="163"/>
      <c r="N446" s="163"/>
      <c r="O446" s="163"/>
      <c r="P446" s="163"/>
      <c r="Q446" s="204"/>
      <c r="R446" s="173"/>
      <c r="S446" s="173"/>
      <c r="T446" s="173"/>
      <c r="U446" s="173"/>
      <c r="AC446" s="219"/>
      <c r="AD446" s="219"/>
      <c r="AE446" s="219"/>
      <c r="AF446" s="219"/>
      <c r="AG446" s="219"/>
      <c r="AH446" s="219"/>
      <c r="AI446" s="219"/>
    </row>
    <row r="447" spans="1:35" s="164" customFormat="1">
      <c r="A447" s="204"/>
      <c r="B447" s="165"/>
      <c r="C447" s="165"/>
      <c r="D447" s="163"/>
      <c r="E447" s="163"/>
      <c r="F447" s="165"/>
      <c r="G447" s="165"/>
      <c r="H447" s="163"/>
      <c r="I447" s="163"/>
      <c r="J447" s="163"/>
      <c r="K447" s="163"/>
      <c r="L447" s="163"/>
      <c r="M447" s="163"/>
      <c r="N447" s="163"/>
      <c r="O447" s="163"/>
      <c r="P447" s="163"/>
      <c r="Q447" s="204"/>
      <c r="R447" s="173"/>
      <c r="S447" s="173"/>
      <c r="T447" s="173"/>
      <c r="U447" s="173"/>
      <c r="AC447" s="219"/>
      <c r="AD447" s="219"/>
      <c r="AE447" s="219"/>
      <c r="AF447" s="219"/>
      <c r="AG447" s="219"/>
      <c r="AH447" s="219"/>
      <c r="AI447" s="219"/>
    </row>
    <row r="448" spans="1:35" s="164" customFormat="1">
      <c r="A448" s="204"/>
      <c r="B448" s="165"/>
      <c r="C448" s="165"/>
      <c r="D448" s="163"/>
      <c r="E448" s="163"/>
      <c r="F448" s="165"/>
      <c r="G448" s="165"/>
      <c r="H448" s="163"/>
      <c r="I448" s="163"/>
      <c r="J448" s="163"/>
      <c r="K448" s="163"/>
      <c r="L448" s="163"/>
      <c r="M448" s="163"/>
      <c r="N448" s="163"/>
      <c r="O448" s="163"/>
      <c r="P448" s="163"/>
      <c r="Q448" s="204"/>
      <c r="R448" s="173"/>
      <c r="S448" s="173"/>
      <c r="T448" s="173"/>
      <c r="U448" s="173"/>
      <c r="AC448" s="219"/>
      <c r="AD448" s="219"/>
      <c r="AE448" s="219"/>
      <c r="AF448" s="219"/>
      <c r="AG448" s="219"/>
      <c r="AH448" s="219"/>
      <c r="AI448" s="219"/>
    </row>
    <row r="449" spans="1:35" s="164" customFormat="1">
      <c r="A449" s="204"/>
      <c r="B449" s="165"/>
      <c r="C449" s="165"/>
      <c r="D449" s="163"/>
      <c r="E449" s="163"/>
      <c r="F449" s="165"/>
      <c r="G449" s="165"/>
      <c r="H449" s="163"/>
      <c r="I449" s="163"/>
      <c r="J449" s="163"/>
      <c r="K449" s="163"/>
      <c r="L449" s="163"/>
      <c r="M449" s="163"/>
      <c r="N449" s="163"/>
      <c r="O449" s="163"/>
      <c r="P449" s="163"/>
      <c r="Q449" s="204"/>
      <c r="R449" s="173"/>
      <c r="S449" s="173"/>
      <c r="T449" s="173"/>
      <c r="U449" s="173"/>
      <c r="AC449" s="219"/>
      <c r="AD449" s="219"/>
      <c r="AE449" s="219"/>
      <c r="AF449" s="219"/>
      <c r="AG449" s="219"/>
      <c r="AH449" s="219"/>
      <c r="AI449" s="219"/>
    </row>
    <row r="450" spans="1:35" s="164" customFormat="1">
      <c r="A450" s="204"/>
      <c r="B450" s="165"/>
      <c r="C450" s="165"/>
      <c r="D450" s="163"/>
      <c r="E450" s="163"/>
      <c r="F450" s="165"/>
      <c r="G450" s="165"/>
      <c r="H450" s="163"/>
      <c r="I450" s="163"/>
      <c r="J450" s="163"/>
      <c r="K450" s="163"/>
      <c r="L450" s="163"/>
      <c r="M450" s="163"/>
      <c r="N450" s="163"/>
      <c r="O450" s="163"/>
      <c r="P450" s="163"/>
      <c r="Q450" s="204"/>
      <c r="R450" s="173"/>
      <c r="S450" s="173"/>
      <c r="T450" s="173"/>
      <c r="U450" s="173"/>
      <c r="AC450" s="219"/>
      <c r="AD450" s="219"/>
      <c r="AE450" s="219"/>
      <c r="AF450" s="219"/>
      <c r="AG450" s="219"/>
      <c r="AH450" s="219"/>
      <c r="AI450" s="219"/>
    </row>
    <row r="451" spans="1:35" s="164" customFormat="1">
      <c r="A451" s="204"/>
      <c r="B451" s="165"/>
      <c r="C451" s="165"/>
      <c r="D451" s="163"/>
      <c r="E451" s="163"/>
      <c r="F451" s="165"/>
      <c r="G451" s="165"/>
      <c r="H451" s="163"/>
      <c r="I451" s="163"/>
      <c r="J451" s="163"/>
      <c r="K451" s="163"/>
      <c r="L451" s="163"/>
      <c r="M451" s="163"/>
      <c r="N451" s="163"/>
      <c r="O451" s="163"/>
      <c r="P451" s="163"/>
      <c r="Q451" s="204"/>
      <c r="R451" s="173"/>
      <c r="S451" s="173"/>
      <c r="T451" s="173"/>
      <c r="U451" s="173"/>
      <c r="AC451" s="219"/>
      <c r="AD451" s="219"/>
      <c r="AE451" s="219"/>
      <c r="AF451" s="219"/>
      <c r="AG451" s="219"/>
      <c r="AH451" s="219"/>
      <c r="AI451" s="219"/>
    </row>
    <row r="452" spans="1:35" s="164" customFormat="1">
      <c r="A452" s="204"/>
      <c r="B452" s="165"/>
      <c r="C452" s="165"/>
      <c r="D452" s="163"/>
      <c r="E452" s="163"/>
      <c r="F452" s="165"/>
      <c r="G452" s="165"/>
      <c r="H452" s="163"/>
      <c r="I452" s="163"/>
      <c r="J452" s="163"/>
      <c r="K452" s="163"/>
      <c r="L452" s="163"/>
      <c r="M452" s="163"/>
      <c r="N452" s="163"/>
      <c r="O452" s="163"/>
      <c r="P452" s="163"/>
      <c r="Q452" s="204"/>
      <c r="R452" s="173"/>
      <c r="S452" s="173"/>
      <c r="T452" s="173"/>
      <c r="U452" s="173"/>
      <c r="AC452" s="219"/>
      <c r="AD452" s="219"/>
      <c r="AE452" s="219"/>
      <c r="AF452" s="219"/>
      <c r="AG452" s="219"/>
      <c r="AH452" s="219"/>
      <c r="AI452" s="219"/>
    </row>
    <row r="453" spans="1:35" s="164" customFormat="1">
      <c r="A453" s="204"/>
      <c r="B453" s="165"/>
      <c r="C453" s="165"/>
      <c r="D453" s="163"/>
      <c r="E453" s="163"/>
      <c r="F453" s="165"/>
      <c r="G453" s="165"/>
      <c r="H453" s="163"/>
      <c r="I453" s="163"/>
      <c r="J453" s="163"/>
      <c r="K453" s="163"/>
      <c r="L453" s="163"/>
      <c r="M453" s="163"/>
      <c r="N453" s="163"/>
      <c r="O453" s="163"/>
      <c r="P453" s="163"/>
      <c r="Q453" s="204"/>
      <c r="R453" s="173"/>
      <c r="S453" s="173"/>
      <c r="T453" s="173"/>
      <c r="U453" s="173"/>
      <c r="AC453" s="219"/>
      <c r="AD453" s="219"/>
      <c r="AE453" s="219"/>
      <c r="AF453" s="219"/>
      <c r="AG453" s="219"/>
      <c r="AH453" s="219"/>
      <c r="AI453" s="219"/>
    </row>
    <row r="454" spans="1:35" s="164" customFormat="1">
      <c r="A454" s="204"/>
      <c r="B454" s="165"/>
      <c r="C454" s="165"/>
      <c r="D454" s="163"/>
      <c r="E454" s="163"/>
      <c r="F454" s="165"/>
      <c r="G454" s="165"/>
      <c r="H454" s="163"/>
      <c r="I454" s="163"/>
      <c r="J454" s="163"/>
      <c r="K454" s="163"/>
      <c r="L454" s="163"/>
      <c r="M454" s="163"/>
      <c r="N454" s="163"/>
      <c r="O454" s="163"/>
      <c r="P454" s="163"/>
      <c r="Q454" s="204"/>
      <c r="R454" s="173"/>
      <c r="S454" s="173"/>
      <c r="T454" s="173"/>
      <c r="U454" s="173"/>
      <c r="AC454" s="219"/>
      <c r="AD454" s="219"/>
      <c r="AE454" s="219"/>
      <c r="AF454" s="219"/>
      <c r="AG454" s="219"/>
      <c r="AH454" s="219"/>
      <c r="AI454" s="219"/>
    </row>
    <row r="455" spans="1:35" s="164" customFormat="1">
      <c r="A455" s="204"/>
      <c r="B455" s="165"/>
      <c r="C455" s="165"/>
      <c r="D455" s="163"/>
      <c r="E455" s="163"/>
      <c r="F455" s="165"/>
      <c r="G455" s="165"/>
      <c r="H455" s="163"/>
      <c r="I455" s="163"/>
      <c r="J455" s="163"/>
      <c r="K455" s="163"/>
      <c r="L455" s="163"/>
      <c r="M455" s="163"/>
      <c r="N455" s="163"/>
      <c r="O455" s="163"/>
      <c r="P455" s="163"/>
      <c r="Q455" s="204"/>
      <c r="R455" s="173"/>
      <c r="S455" s="173"/>
      <c r="T455" s="173"/>
      <c r="U455" s="173"/>
      <c r="AC455" s="219"/>
      <c r="AD455" s="219"/>
      <c r="AE455" s="219"/>
      <c r="AF455" s="219"/>
      <c r="AG455" s="219"/>
      <c r="AH455" s="219"/>
      <c r="AI455" s="219"/>
    </row>
    <row r="456" spans="1:35" s="164" customFormat="1">
      <c r="A456" s="204"/>
      <c r="B456" s="165"/>
      <c r="C456" s="165"/>
      <c r="D456" s="163"/>
      <c r="E456" s="163"/>
      <c r="F456" s="165"/>
      <c r="G456" s="165"/>
      <c r="H456" s="163"/>
      <c r="I456" s="163"/>
      <c r="J456" s="163"/>
      <c r="K456" s="163"/>
      <c r="L456" s="163"/>
      <c r="M456" s="163"/>
      <c r="N456" s="163"/>
      <c r="O456" s="163"/>
      <c r="P456" s="163"/>
      <c r="Q456" s="204"/>
      <c r="R456" s="173"/>
      <c r="S456" s="173"/>
      <c r="T456" s="173"/>
      <c r="U456" s="173"/>
      <c r="AC456" s="219"/>
      <c r="AD456" s="219"/>
      <c r="AE456" s="219"/>
      <c r="AF456" s="219"/>
      <c r="AG456" s="219"/>
      <c r="AH456" s="219"/>
      <c r="AI456" s="219"/>
    </row>
    <row r="457" spans="1:35" s="164" customFormat="1">
      <c r="A457" s="204"/>
      <c r="B457" s="165"/>
      <c r="C457" s="165"/>
      <c r="D457" s="163"/>
      <c r="E457" s="163"/>
      <c r="F457" s="165"/>
      <c r="G457" s="165"/>
      <c r="H457" s="163"/>
      <c r="I457" s="163"/>
      <c r="J457" s="163"/>
      <c r="K457" s="163"/>
      <c r="L457" s="163"/>
      <c r="M457" s="163"/>
      <c r="N457" s="163"/>
      <c r="O457" s="163"/>
      <c r="P457" s="163"/>
      <c r="Q457" s="204"/>
      <c r="R457" s="173"/>
      <c r="S457" s="173"/>
      <c r="T457" s="173"/>
      <c r="U457" s="173"/>
      <c r="AC457" s="219"/>
      <c r="AD457" s="219"/>
      <c r="AE457" s="219"/>
      <c r="AF457" s="219"/>
      <c r="AG457" s="219"/>
      <c r="AH457" s="219"/>
      <c r="AI457" s="219"/>
    </row>
    <row r="458" spans="1:35" s="164" customFormat="1">
      <c r="A458" s="204"/>
      <c r="B458" s="165"/>
      <c r="C458" s="165"/>
      <c r="D458" s="163"/>
      <c r="E458" s="163"/>
      <c r="F458" s="165"/>
      <c r="G458" s="165"/>
      <c r="H458" s="163"/>
      <c r="I458" s="163"/>
      <c r="J458" s="163"/>
      <c r="K458" s="163"/>
      <c r="L458" s="163"/>
      <c r="M458" s="163"/>
      <c r="N458" s="163"/>
      <c r="O458" s="163"/>
      <c r="P458" s="163"/>
      <c r="Q458" s="204"/>
      <c r="R458" s="173"/>
      <c r="S458" s="173"/>
      <c r="T458" s="173"/>
      <c r="U458" s="173"/>
      <c r="AC458" s="219"/>
      <c r="AD458" s="219"/>
      <c r="AE458" s="219"/>
      <c r="AF458" s="219"/>
      <c r="AG458" s="219"/>
      <c r="AH458" s="219"/>
      <c r="AI458" s="219"/>
    </row>
    <row r="459" spans="1:35" s="164" customFormat="1">
      <c r="A459" s="204"/>
      <c r="B459" s="165"/>
      <c r="C459" s="165"/>
      <c r="D459" s="163"/>
      <c r="E459" s="163"/>
      <c r="F459" s="165"/>
      <c r="G459" s="165"/>
      <c r="H459" s="163"/>
      <c r="I459" s="163"/>
      <c r="J459" s="163"/>
      <c r="K459" s="163"/>
      <c r="L459" s="163"/>
      <c r="M459" s="163"/>
      <c r="N459" s="163"/>
      <c r="O459" s="163"/>
      <c r="P459" s="163"/>
      <c r="Q459" s="204"/>
      <c r="R459" s="173"/>
      <c r="S459" s="173"/>
      <c r="T459" s="173"/>
      <c r="U459" s="173"/>
      <c r="AC459" s="219"/>
      <c r="AD459" s="219"/>
      <c r="AE459" s="219"/>
      <c r="AF459" s="219"/>
      <c r="AG459" s="219"/>
      <c r="AH459" s="219"/>
      <c r="AI459" s="219"/>
    </row>
    <row r="460" spans="1:35" s="164" customFormat="1">
      <c r="A460" s="204"/>
      <c r="B460" s="165"/>
      <c r="C460" s="165"/>
      <c r="D460" s="163"/>
      <c r="E460" s="163"/>
      <c r="F460" s="165"/>
      <c r="G460" s="165"/>
      <c r="H460" s="163"/>
      <c r="I460" s="163"/>
      <c r="J460" s="163"/>
      <c r="K460" s="163"/>
      <c r="L460" s="163"/>
      <c r="M460" s="163"/>
      <c r="N460" s="163"/>
      <c r="O460" s="163"/>
      <c r="P460" s="163"/>
      <c r="Q460" s="204"/>
      <c r="R460" s="173"/>
      <c r="S460" s="173"/>
      <c r="T460" s="173"/>
      <c r="U460" s="173"/>
      <c r="AC460" s="219"/>
      <c r="AD460" s="219"/>
      <c r="AE460" s="219"/>
      <c r="AF460" s="219"/>
      <c r="AG460" s="219"/>
      <c r="AH460" s="219"/>
      <c r="AI460" s="219"/>
    </row>
    <row r="461" spans="1:35" s="164" customFormat="1">
      <c r="A461" s="204"/>
      <c r="B461" s="165"/>
      <c r="C461" s="165"/>
      <c r="D461" s="163"/>
      <c r="E461" s="163"/>
      <c r="F461" s="165"/>
      <c r="G461" s="165"/>
      <c r="H461" s="163"/>
      <c r="I461" s="163"/>
      <c r="J461" s="163"/>
      <c r="K461" s="163"/>
      <c r="L461" s="163"/>
      <c r="M461" s="163"/>
      <c r="N461" s="163"/>
      <c r="O461" s="163"/>
      <c r="P461" s="163"/>
      <c r="Q461" s="204"/>
      <c r="R461" s="173"/>
      <c r="S461" s="173"/>
      <c r="T461" s="173"/>
      <c r="U461" s="173"/>
      <c r="AC461" s="219"/>
      <c r="AD461" s="219"/>
      <c r="AE461" s="219"/>
      <c r="AF461" s="219"/>
      <c r="AG461" s="219"/>
      <c r="AH461" s="219"/>
      <c r="AI461" s="219"/>
    </row>
    <row r="462" spans="1:35" s="164" customFormat="1">
      <c r="A462" s="204"/>
      <c r="B462" s="165"/>
      <c r="C462" s="165"/>
      <c r="D462" s="163"/>
      <c r="E462" s="163"/>
      <c r="F462" s="165"/>
      <c r="G462" s="165"/>
      <c r="H462" s="163"/>
      <c r="I462" s="163"/>
      <c r="J462" s="163"/>
      <c r="K462" s="163"/>
      <c r="L462" s="163"/>
      <c r="M462" s="163"/>
      <c r="N462" s="163"/>
      <c r="O462" s="163"/>
      <c r="P462" s="163"/>
      <c r="Q462" s="204"/>
      <c r="R462" s="173"/>
      <c r="S462" s="173"/>
      <c r="T462" s="173"/>
      <c r="U462" s="173"/>
      <c r="AC462" s="219"/>
      <c r="AD462" s="219"/>
      <c r="AE462" s="219"/>
      <c r="AF462" s="219"/>
      <c r="AG462" s="219"/>
      <c r="AH462" s="219"/>
      <c r="AI462" s="219"/>
    </row>
    <row r="463" spans="1:35" s="164" customFormat="1">
      <c r="A463" s="204"/>
      <c r="B463" s="165"/>
      <c r="C463" s="165"/>
      <c r="D463" s="163"/>
      <c r="E463" s="163"/>
      <c r="F463" s="165"/>
      <c r="G463" s="165"/>
      <c r="H463" s="163"/>
      <c r="I463" s="163"/>
      <c r="J463" s="163"/>
      <c r="K463" s="163"/>
      <c r="L463" s="163"/>
      <c r="M463" s="163"/>
      <c r="N463" s="163"/>
      <c r="O463" s="163"/>
      <c r="P463" s="163"/>
      <c r="Q463" s="204"/>
      <c r="R463" s="173"/>
      <c r="S463" s="173"/>
      <c r="T463" s="173"/>
      <c r="U463" s="173"/>
      <c r="AC463" s="219"/>
      <c r="AD463" s="219"/>
      <c r="AE463" s="219"/>
      <c r="AF463" s="219"/>
      <c r="AG463" s="219"/>
      <c r="AH463" s="219"/>
      <c r="AI463" s="219"/>
    </row>
    <row r="464" spans="1:35" s="164" customFormat="1">
      <c r="A464" s="204"/>
      <c r="B464" s="165"/>
      <c r="C464" s="165"/>
      <c r="D464" s="163"/>
      <c r="E464" s="163"/>
      <c r="F464" s="165"/>
      <c r="G464" s="165"/>
      <c r="H464" s="163"/>
      <c r="I464" s="163"/>
      <c r="J464" s="163"/>
      <c r="K464" s="163"/>
      <c r="L464" s="163"/>
      <c r="M464" s="163"/>
      <c r="N464" s="163"/>
      <c r="O464" s="163"/>
      <c r="P464" s="163"/>
      <c r="Q464" s="204"/>
      <c r="R464" s="173"/>
      <c r="S464" s="173"/>
      <c r="T464" s="173"/>
      <c r="U464" s="173"/>
      <c r="AC464" s="219"/>
      <c r="AD464" s="219"/>
      <c r="AE464" s="219"/>
      <c r="AF464" s="219"/>
      <c r="AG464" s="219"/>
      <c r="AH464" s="219"/>
      <c r="AI464" s="219"/>
    </row>
    <row r="465" spans="1:35" s="164" customFormat="1">
      <c r="A465" s="204"/>
      <c r="B465" s="165"/>
      <c r="C465" s="165"/>
      <c r="D465" s="163"/>
      <c r="E465" s="163"/>
      <c r="F465" s="165"/>
      <c r="G465" s="165"/>
      <c r="H465" s="163"/>
      <c r="I465" s="163"/>
      <c r="J465" s="163"/>
      <c r="K465" s="163"/>
      <c r="L465" s="163"/>
      <c r="M465" s="163"/>
      <c r="N465" s="163"/>
      <c r="O465" s="163"/>
      <c r="P465" s="163"/>
      <c r="Q465" s="204"/>
      <c r="R465" s="173"/>
      <c r="S465" s="173"/>
      <c r="T465" s="173"/>
      <c r="U465" s="173"/>
      <c r="AC465" s="219"/>
      <c r="AD465" s="219"/>
      <c r="AE465" s="219"/>
      <c r="AF465" s="219"/>
      <c r="AG465" s="219"/>
      <c r="AH465" s="219"/>
      <c r="AI465" s="219"/>
    </row>
    <row r="466" spans="1:35" s="164" customFormat="1">
      <c r="A466" s="204"/>
      <c r="B466" s="165"/>
      <c r="C466" s="165"/>
      <c r="D466" s="163"/>
      <c r="E466" s="163"/>
      <c r="F466" s="165"/>
      <c r="G466" s="165"/>
      <c r="H466" s="163"/>
      <c r="I466" s="163"/>
      <c r="J466" s="163"/>
      <c r="K466" s="163"/>
      <c r="L466" s="163"/>
      <c r="M466" s="163"/>
      <c r="N466" s="163"/>
      <c r="O466" s="163"/>
      <c r="P466" s="163"/>
      <c r="Q466" s="204"/>
      <c r="R466" s="173"/>
      <c r="S466" s="173"/>
      <c r="T466" s="173"/>
      <c r="U466" s="173"/>
      <c r="AC466" s="219"/>
      <c r="AD466" s="219"/>
      <c r="AE466" s="219"/>
      <c r="AF466" s="219"/>
      <c r="AG466" s="219"/>
      <c r="AH466" s="219"/>
      <c r="AI466" s="219"/>
    </row>
    <row r="467" spans="1:35" s="164" customFormat="1">
      <c r="A467" s="204"/>
      <c r="B467" s="165"/>
      <c r="C467" s="165"/>
      <c r="D467" s="163"/>
      <c r="E467" s="163"/>
      <c r="F467" s="165"/>
      <c r="G467" s="165"/>
      <c r="H467" s="163"/>
      <c r="I467" s="163"/>
      <c r="J467" s="163"/>
      <c r="K467" s="163"/>
      <c r="L467" s="163"/>
      <c r="M467" s="163"/>
      <c r="N467" s="163"/>
      <c r="O467" s="163"/>
      <c r="P467" s="163"/>
      <c r="Q467" s="204"/>
      <c r="R467" s="173"/>
      <c r="S467" s="173"/>
      <c r="T467" s="173"/>
      <c r="U467" s="173"/>
      <c r="AC467" s="219"/>
      <c r="AD467" s="219"/>
      <c r="AE467" s="219"/>
      <c r="AF467" s="219"/>
      <c r="AG467" s="219"/>
      <c r="AH467" s="219"/>
      <c r="AI467" s="219"/>
    </row>
    <row r="468" spans="1:35" s="164" customFormat="1">
      <c r="A468" s="204"/>
      <c r="B468" s="165"/>
      <c r="C468" s="165"/>
      <c r="D468" s="163"/>
      <c r="E468" s="163"/>
      <c r="F468" s="165"/>
      <c r="G468" s="165"/>
      <c r="H468" s="163"/>
      <c r="I468" s="163"/>
      <c r="J468" s="163"/>
      <c r="K468" s="163"/>
      <c r="L468" s="163"/>
      <c r="M468" s="163"/>
      <c r="N468" s="163"/>
      <c r="O468" s="163"/>
      <c r="P468" s="163"/>
      <c r="Q468" s="204"/>
      <c r="R468" s="173"/>
      <c r="S468" s="173"/>
      <c r="T468" s="173"/>
      <c r="U468" s="173"/>
      <c r="AC468" s="219"/>
      <c r="AD468" s="219"/>
      <c r="AE468" s="219"/>
      <c r="AF468" s="219"/>
      <c r="AG468" s="219"/>
      <c r="AH468" s="219"/>
      <c r="AI468" s="219"/>
    </row>
    <row r="469" spans="1:35" s="164" customFormat="1">
      <c r="A469" s="204"/>
      <c r="B469" s="165"/>
      <c r="C469" s="165"/>
      <c r="D469" s="163"/>
      <c r="E469" s="163"/>
      <c r="F469" s="165"/>
      <c r="G469" s="165"/>
      <c r="H469" s="163"/>
      <c r="I469" s="163"/>
      <c r="J469" s="163"/>
      <c r="K469" s="163"/>
      <c r="L469" s="163"/>
      <c r="M469" s="163"/>
      <c r="N469" s="163"/>
      <c r="O469" s="163"/>
      <c r="P469" s="163"/>
      <c r="Q469" s="204"/>
      <c r="R469" s="173"/>
      <c r="S469" s="173"/>
      <c r="T469" s="173"/>
      <c r="U469" s="173"/>
      <c r="AC469" s="219"/>
      <c r="AD469" s="219"/>
      <c r="AE469" s="219"/>
      <c r="AF469" s="219"/>
      <c r="AG469" s="219"/>
      <c r="AH469" s="219"/>
      <c r="AI469" s="219"/>
    </row>
    <row r="470" spans="1:35" s="164" customFormat="1">
      <c r="A470" s="204"/>
      <c r="B470" s="165"/>
      <c r="C470" s="165"/>
      <c r="D470" s="163"/>
      <c r="E470" s="163"/>
      <c r="F470" s="165"/>
      <c r="G470" s="165"/>
      <c r="H470" s="163"/>
      <c r="I470" s="163"/>
      <c r="J470" s="163"/>
      <c r="K470" s="163"/>
      <c r="L470" s="163"/>
      <c r="M470" s="163"/>
      <c r="N470" s="163"/>
      <c r="O470" s="163"/>
      <c r="P470" s="163"/>
      <c r="Q470" s="204"/>
      <c r="R470" s="173"/>
      <c r="S470" s="173"/>
      <c r="T470" s="173"/>
      <c r="U470" s="173"/>
      <c r="AC470" s="219"/>
      <c r="AD470" s="219"/>
      <c r="AE470" s="219"/>
      <c r="AF470" s="219"/>
      <c r="AG470" s="219"/>
      <c r="AH470" s="219"/>
      <c r="AI470" s="219"/>
    </row>
    <row r="471" spans="1:35" s="164" customFormat="1">
      <c r="A471" s="204"/>
      <c r="B471" s="165"/>
      <c r="C471" s="165"/>
      <c r="D471" s="163"/>
      <c r="E471" s="163"/>
      <c r="F471" s="165"/>
      <c r="G471" s="165"/>
      <c r="H471" s="163"/>
      <c r="I471" s="163"/>
      <c r="J471" s="163"/>
      <c r="K471" s="163"/>
      <c r="L471" s="163"/>
      <c r="M471" s="163"/>
      <c r="N471" s="163"/>
      <c r="O471" s="163"/>
      <c r="P471" s="163"/>
      <c r="Q471" s="204"/>
      <c r="R471" s="173"/>
      <c r="S471" s="173"/>
      <c r="T471" s="173"/>
      <c r="U471" s="173"/>
      <c r="AC471" s="219"/>
      <c r="AD471" s="219"/>
      <c r="AE471" s="219"/>
      <c r="AF471" s="219"/>
      <c r="AG471" s="219"/>
      <c r="AH471" s="219"/>
      <c r="AI471" s="219"/>
    </row>
    <row r="472" spans="1:35" s="164" customFormat="1">
      <c r="A472" s="204"/>
      <c r="B472" s="165"/>
      <c r="C472" s="165"/>
      <c r="D472" s="163"/>
      <c r="E472" s="163"/>
      <c r="F472" s="165"/>
      <c r="G472" s="165"/>
      <c r="H472" s="163"/>
      <c r="I472" s="163"/>
      <c r="J472" s="163"/>
      <c r="K472" s="163"/>
      <c r="L472" s="163"/>
      <c r="M472" s="163"/>
      <c r="N472" s="163"/>
      <c r="O472" s="163"/>
      <c r="P472" s="163"/>
      <c r="Q472" s="204"/>
      <c r="R472" s="173"/>
      <c r="S472" s="173"/>
      <c r="T472" s="173"/>
      <c r="U472" s="173"/>
      <c r="AC472" s="219"/>
      <c r="AD472" s="219"/>
      <c r="AE472" s="219"/>
      <c r="AF472" s="219"/>
      <c r="AG472" s="219"/>
      <c r="AH472" s="219"/>
      <c r="AI472" s="219"/>
    </row>
    <row r="473" spans="1:35" s="164" customFormat="1">
      <c r="A473" s="204"/>
      <c r="B473" s="165"/>
      <c r="C473" s="165"/>
      <c r="D473" s="163"/>
      <c r="E473" s="163"/>
      <c r="F473" s="165"/>
      <c r="G473" s="165"/>
      <c r="H473" s="163"/>
      <c r="I473" s="163"/>
      <c r="J473" s="163"/>
      <c r="K473" s="163"/>
      <c r="L473" s="163"/>
      <c r="M473" s="163"/>
      <c r="N473" s="163"/>
      <c r="O473" s="163"/>
      <c r="P473" s="163"/>
      <c r="Q473" s="204"/>
      <c r="R473" s="173"/>
      <c r="S473" s="173"/>
      <c r="T473" s="173"/>
      <c r="U473" s="173"/>
      <c r="AC473" s="219"/>
      <c r="AD473" s="219"/>
      <c r="AE473" s="219"/>
      <c r="AF473" s="219"/>
      <c r="AG473" s="219"/>
      <c r="AH473" s="219"/>
      <c r="AI473" s="219"/>
    </row>
    <row r="474" spans="1:35" s="164" customFormat="1">
      <c r="A474" s="204"/>
      <c r="B474" s="165"/>
      <c r="C474" s="165"/>
      <c r="D474" s="163"/>
      <c r="E474" s="163"/>
      <c r="F474" s="165"/>
      <c r="G474" s="165"/>
      <c r="H474" s="163"/>
      <c r="I474" s="163"/>
      <c r="J474" s="163"/>
      <c r="K474" s="163"/>
      <c r="L474" s="163"/>
      <c r="M474" s="163"/>
      <c r="N474" s="163"/>
      <c r="O474" s="163"/>
      <c r="P474" s="163"/>
      <c r="Q474" s="204"/>
      <c r="R474" s="173"/>
      <c r="S474" s="173"/>
      <c r="T474" s="173"/>
      <c r="U474" s="173"/>
      <c r="AC474" s="219"/>
      <c r="AD474" s="219"/>
      <c r="AE474" s="219"/>
      <c r="AF474" s="219"/>
      <c r="AG474" s="219"/>
      <c r="AH474" s="219"/>
      <c r="AI474" s="219"/>
    </row>
    <row r="475" spans="1:35" s="164" customFormat="1">
      <c r="A475" s="204"/>
      <c r="B475" s="165"/>
      <c r="C475" s="165"/>
      <c r="D475" s="163"/>
      <c r="E475" s="163"/>
      <c r="F475" s="165"/>
      <c r="G475" s="165"/>
      <c r="H475" s="163"/>
      <c r="I475" s="163"/>
      <c r="J475" s="163"/>
      <c r="K475" s="163"/>
      <c r="L475" s="163"/>
      <c r="M475" s="163"/>
      <c r="N475" s="163"/>
      <c r="O475" s="163"/>
      <c r="P475" s="163"/>
      <c r="Q475" s="204"/>
      <c r="R475" s="173"/>
      <c r="S475" s="173"/>
      <c r="T475" s="173"/>
      <c r="U475" s="173"/>
      <c r="AC475" s="219"/>
      <c r="AD475" s="219"/>
      <c r="AE475" s="219"/>
      <c r="AF475" s="219"/>
      <c r="AG475" s="219"/>
      <c r="AH475" s="219"/>
      <c r="AI475" s="219"/>
    </row>
    <row r="476" spans="1:35" s="164" customFormat="1">
      <c r="A476" s="204"/>
      <c r="B476" s="165"/>
      <c r="C476" s="165"/>
      <c r="D476" s="163"/>
      <c r="E476" s="163"/>
      <c r="F476" s="165"/>
      <c r="G476" s="165"/>
      <c r="H476" s="163"/>
      <c r="I476" s="163"/>
      <c r="J476" s="163"/>
      <c r="K476" s="163"/>
      <c r="L476" s="163"/>
      <c r="M476" s="163"/>
      <c r="N476" s="163"/>
      <c r="O476" s="163"/>
      <c r="P476" s="163"/>
      <c r="Q476" s="204"/>
      <c r="R476" s="173"/>
      <c r="S476" s="173"/>
      <c r="T476" s="173"/>
      <c r="U476" s="173"/>
      <c r="AC476" s="219"/>
      <c r="AD476" s="219"/>
      <c r="AE476" s="219"/>
      <c r="AF476" s="219"/>
      <c r="AG476" s="219"/>
      <c r="AH476" s="219"/>
      <c r="AI476" s="219"/>
    </row>
    <row r="477" spans="1:35" s="164" customFormat="1">
      <c r="A477" s="204"/>
      <c r="B477" s="165"/>
      <c r="C477" s="165"/>
      <c r="D477" s="163"/>
      <c r="E477" s="163"/>
      <c r="F477" s="165"/>
      <c r="G477" s="165"/>
      <c r="H477" s="163"/>
      <c r="I477" s="163"/>
      <c r="J477" s="163"/>
      <c r="K477" s="163"/>
      <c r="L477" s="163"/>
      <c r="M477" s="163"/>
      <c r="N477" s="163"/>
      <c r="O477" s="163"/>
      <c r="P477" s="163"/>
      <c r="Q477" s="204"/>
      <c r="R477" s="173"/>
      <c r="S477" s="173"/>
      <c r="T477" s="173"/>
      <c r="U477" s="173"/>
      <c r="AC477" s="219"/>
      <c r="AD477" s="219"/>
      <c r="AE477" s="219"/>
      <c r="AF477" s="219"/>
      <c r="AG477" s="219"/>
      <c r="AH477" s="219"/>
      <c r="AI477" s="219"/>
    </row>
    <row r="478" spans="1:35" s="164" customFormat="1">
      <c r="A478" s="204"/>
      <c r="B478" s="165"/>
      <c r="C478" s="165"/>
      <c r="D478" s="163"/>
      <c r="E478" s="163"/>
      <c r="F478" s="165"/>
      <c r="G478" s="165"/>
      <c r="H478" s="163"/>
      <c r="I478" s="163"/>
      <c r="J478" s="163"/>
      <c r="K478" s="163"/>
      <c r="L478" s="163"/>
      <c r="M478" s="163"/>
      <c r="N478" s="163"/>
      <c r="O478" s="163"/>
      <c r="P478" s="163"/>
      <c r="Q478" s="204"/>
      <c r="R478" s="173"/>
      <c r="S478" s="173"/>
      <c r="T478" s="173"/>
      <c r="U478" s="173"/>
      <c r="AC478" s="219"/>
      <c r="AD478" s="219"/>
      <c r="AE478" s="219"/>
      <c r="AF478" s="219"/>
      <c r="AG478" s="219"/>
      <c r="AH478" s="219"/>
      <c r="AI478" s="219"/>
    </row>
    <row r="479" spans="1:35" s="164" customFormat="1">
      <c r="A479" s="204"/>
      <c r="B479" s="165"/>
      <c r="C479" s="165"/>
      <c r="D479" s="163"/>
      <c r="E479" s="163"/>
      <c r="F479" s="165"/>
      <c r="G479" s="165"/>
      <c r="H479" s="163"/>
      <c r="I479" s="163"/>
      <c r="J479" s="163"/>
      <c r="K479" s="163"/>
      <c r="L479" s="163"/>
      <c r="M479" s="163"/>
      <c r="N479" s="163"/>
      <c r="O479" s="163"/>
      <c r="P479" s="163"/>
      <c r="Q479" s="204"/>
      <c r="R479" s="173"/>
      <c r="S479" s="173"/>
      <c r="T479" s="173"/>
      <c r="U479" s="173"/>
      <c r="AC479" s="219"/>
      <c r="AD479" s="219"/>
      <c r="AE479" s="219"/>
      <c r="AF479" s="219"/>
      <c r="AG479" s="219"/>
      <c r="AH479" s="219"/>
      <c r="AI479" s="219"/>
    </row>
    <row r="480" spans="1:35" s="164" customFormat="1">
      <c r="A480" s="204"/>
      <c r="B480" s="165"/>
      <c r="C480" s="165"/>
      <c r="D480" s="163"/>
      <c r="E480" s="163"/>
      <c r="F480" s="165"/>
      <c r="G480" s="165"/>
      <c r="H480" s="163"/>
      <c r="I480" s="163"/>
      <c r="J480" s="163"/>
      <c r="K480" s="163"/>
      <c r="L480" s="163"/>
      <c r="M480" s="163"/>
      <c r="N480" s="163"/>
      <c r="O480" s="163"/>
      <c r="P480" s="163"/>
      <c r="Q480" s="204"/>
      <c r="R480" s="173"/>
      <c r="S480" s="173"/>
      <c r="T480" s="173"/>
      <c r="U480" s="173"/>
      <c r="AC480" s="219"/>
      <c r="AD480" s="219"/>
      <c r="AE480" s="219"/>
      <c r="AF480" s="219"/>
      <c r="AG480" s="219"/>
      <c r="AH480" s="219"/>
      <c r="AI480" s="219"/>
    </row>
    <row r="481" spans="1:35" s="164" customFormat="1">
      <c r="A481" s="204"/>
      <c r="B481" s="165"/>
      <c r="C481" s="165"/>
      <c r="D481" s="163"/>
      <c r="E481" s="163"/>
      <c r="F481" s="165"/>
      <c r="G481" s="165"/>
      <c r="H481" s="163"/>
      <c r="I481" s="163"/>
      <c r="J481" s="163"/>
      <c r="K481" s="163"/>
      <c r="L481" s="163"/>
      <c r="M481" s="163"/>
      <c r="N481" s="163"/>
      <c r="O481" s="163"/>
      <c r="P481" s="163"/>
      <c r="Q481" s="204"/>
      <c r="R481" s="173"/>
      <c r="S481" s="173"/>
      <c r="T481" s="173"/>
      <c r="U481" s="173"/>
      <c r="AC481" s="219"/>
      <c r="AD481" s="219"/>
      <c r="AE481" s="219"/>
      <c r="AF481" s="219"/>
      <c r="AG481" s="219"/>
      <c r="AH481" s="219"/>
      <c r="AI481" s="219"/>
    </row>
    <row r="482" spans="1:35" s="164" customFormat="1">
      <c r="A482" s="204"/>
      <c r="B482" s="165"/>
      <c r="C482" s="165"/>
      <c r="D482" s="163"/>
      <c r="E482" s="163"/>
      <c r="F482" s="165"/>
      <c r="G482" s="165"/>
      <c r="H482" s="163"/>
      <c r="I482" s="163"/>
      <c r="J482" s="163"/>
      <c r="K482" s="163"/>
      <c r="L482" s="163"/>
      <c r="M482" s="163"/>
      <c r="N482" s="163"/>
      <c r="O482" s="163"/>
      <c r="P482" s="163"/>
      <c r="Q482" s="204"/>
      <c r="R482" s="173"/>
      <c r="S482" s="173"/>
      <c r="T482" s="173"/>
      <c r="U482" s="173"/>
      <c r="AC482" s="219"/>
      <c r="AD482" s="219"/>
      <c r="AE482" s="219"/>
      <c r="AF482" s="219"/>
      <c r="AG482" s="219"/>
      <c r="AH482" s="219"/>
      <c r="AI482" s="219"/>
    </row>
    <row r="483" spans="1:35" s="164" customFormat="1">
      <c r="A483" s="204"/>
      <c r="B483" s="165"/>
      <c r="C483" s="165"/>
      <c r="D483" s="163"/>
      <c r="E483" s="163"/>
      <c r="F483" s="165"/>
      <c r="G483" s="165"/>
      <c r="H483" s="163"/>
      <c r="I483" s="163"/>
      <c r="J483" s="163"/>
      <c r="K483" s="163"/>
      <c r="L483" s="163"/>
      <c r="M483" s="163"/>
      <c r="N483" s="163"/>
      <c r="O483" s="163"/>
      <c r="P483" s="163"/>
      <c r="Q483" s="204"/>
      <c r="R483" s="173"/>
      <c r="S483" s="173"/>
      <c r="T483" s="173"/>
      <c r="U483" s="173"/>
      <c r="AC483" s="219"/>
      <c r="AD483" s="219"/>
      <c r="AE483" s="219"/>
      <c r="AF483" s="219"/>
      <c r="AG483" s="219"/>
      <c r="AH483" s="219"/>
      <c r="AI483" s="219"/>
    </row>
    <row r="484" spans="1:35" s="164" customFormat="1">
      <c r="A484" s="204"/>
      <c r="B484" s="165"/>
      <c r="C484" s="165"/>
      <c r="D484" s="163"/>
      <c r="E484" s="163"/>
      <c r="F484" s="165"/>
      <c r="G484" s="165"/>
      <c r="H484" s="163"/>
      <c r="I484" s="163"/>
      <c r="J484" s="163"/>
      <c r="K484" s="163"/>
      <c r="L484" s="163"/>
      <c r="M484" s="163"/>
      <c r="N484" s="163"/>
      <c r="O484" s="163"/>
      <c r="P484" s="163"/>
      <c r="Q484" s="204"/>
      <c r="R484" s="173"/>
      <c r="S484" s="173"/>
      <c r="T484" s="173"/>
      <c r="U484" s="173"/>
      <c r="AC484" s="219"/>
      <c r="AD484" s="219"/>
      <c r="AE484" s="219"/>
      <c r="AF484" s="219"/>
      <c r="AG484" s="219"/>
      <c r="AH484" s="219"/>
      <c r="AI484" s="219"/>
    </row>
    <row r="485" spans="1:35" s="164" customFormat="1">
      <c r="A485" s="204"/>
      <c r="B485" s="165"/>
      <c r="C485" s="165"/>
      <c r="D485" s="163"/>
      <c r="E485" s="163"/>
      <c r="F485" s="165"/>
      <c r="G485" s="165"/>
      <c r="H485" s="163"/>
      <c r="I485" s="163"/>
      <c r="J485" s="163"/>
      <c r="K485" s="163"/>
      <c r="L485" s="163"/>
      <c r="M485" s="163"/>
      <c r="N485" s="163"/>
      <c r="O485" s="163"/>
      <c r="P485" s="163"/>
      <c r="Q485" s="204"/>
      <c r="R485" s="173"/>
      <c r="S485" s="173"/>
      <c r="T485" s="173"/>
      <c r="U485" s="173"/>
      <c r="AC485" s="219"/>
      <c r="AD485" s="219"/>
      <c r="AE485" s="219"/>
      <c r="AF485" s="219"/>
      <c r="AG485" s="219"/>
      <c r="AH485" s="219"/>
      <c r="AI485" s="219"/>
    </row>
    <row r="486" spans="1:35" s="164" customFormat="1">
      <c r="A486" s="204"/>
      <c r="B486" s="165"/>
      <c r="C486" s="165"/>
      <c r="D486" s="163"/>
      <c r="E486" s="163"/>
      <c r="F486" s="165"/>
      <c r="G486" s="165"/>
      <c r="H486" s="163"/>
      <c r="I486" s="163"/>
      <c r="J486" s="163"/>
      <c r="K486" s="163"/>
      <c r="L486" s="163"/>
      <c r="M486" s="163"/>
      <c r="N486" s="163"/>
      <c r="O486" s="163"/>
      <c r="P486" s="163"/>
      <c r="Q486" s="204"/>
      <c r="R486" s="173"/>
      <c r="S486" s="173"/>
      <c r="T486" s="173"/>
      <c r="U486" s="173"/>
      <c r="AC486" s="219"/>
      <c r="AD486" s="219"/>
      <c r="AE486" s="219"/>
      <c r="AF486" s="219"/>
      <c r="AG486" s="219"/>
      <c r="AH486" s="219"/>
      <c r="AI486" s="219"/>
    </row>
    <row r="487" spans="1:35" s="164" customFormat="1">
      <c r="A487" s="204"/>
      <c r="B487" s="165"/>
      <c r="C487" s="165"/>
      <c r="D487" s="163"/>
      <c r="E487" s="163"/>
      <c r="F487" s="165"/>
      <c r="G487" s="165"/>
      <c r="H487" s="163"/>
      <c r="I487" s="163"/>
      <c r="J487" s="163"/>
      <c r="K487" s="163"/>
      <c r="L487" s="163"/>
      <c r="M487" s="163"/>
      <c r="N487" s="163"/>
      <c r="O487" s="163"/>
      <c r="P487" s="163"/>
      <c r="Q487" s="204"/>
      <c r="R487" s="173"/>
      <c r="S487" s="173"/>
      <c r="T487" s="173"/>
      <c r="U487" s="173"/>
      <c r="AC487" s="219"/>
      <c r="AD487" s="219"/>
      <c r="AE487" s="219"/>
      <c r="AF487" s="219"/>
      <c r="AG487" s="219"/>
      <c r="AH487" s="219"/>
      <c r="AI487" s="219"/>
    </row>
    <row r="488" spans="1:35" s="164" customFormat="1">
      <c r="A488" s="204"/>
      <c r="B488" s="165"/>
      <c r="C488" s="165"/>
      <c r="D488" s="163"/>
      <c r="E488" s="163"/>
      <c r="F488" s="165"/>
      <c r="G488" s="165"/>
      <c r="H488" s="163"/>
      <c r="I488" s="163"/>
      <c r="J488" s="163"/>
      <c r="K488" s="163"/>
      <c r="L488" s="163"/>
      <c r="M488" s="163"/>
      <c r="N488" s="163"/>
      <c r="O488" s="163"/>
      <c r="P488" s="163"/>
      <c r="Q488" s="204"/>
      <c r="R488" s="173"/>
      <c r="S488" s="173"/>
      <c r="T488" s="173"/>
      <c r="U488" s="173"/>
      <c r="AC488" s="219"/>
      <c r="AD488" s="219"/>
      <c r="AE488" s="219"/>
      <c r="AF488" s="219"/>
      <c r="AG488" s="219"/>
      <c r="AH488" s="219"/>
      <c r="AI488" s="219"/>
    </row>
    <row r="489" spans="1:35" s="164" customFormat="1">
      <c r="A489" s="204"/>
      <c r="B489" s="165"/>
      <c r="C489" s="165"/>
      <c r="D489" s="163"/>
      <c r="E489" s="163"/>
      <c r="F489" s="165"/>
      <c r="G489" s="165"/>
      <c r="H489" s="163"/>
      <c r="I489" s="163"/>
      <c r="J489" s="163"/>
      <c r="K489" s="163"/>
      <c r="L489" s="163"/>
      <c r="M489" s="163"/>
      <c r="N489" s="163"/>
      <c r="O489" s="163"/>
      <c r="P489" s="163"/>
      <c r="Q489" s="204"/>
      <c r="R489" s="173"/>
      <c r="S489" s="173"/>
      <c r="T489" s="173"/>
      <c r="U489" s="173"/>
      <c r="AC489" s="219"/>
      <c r="AD489" s="219"/>
      <c r="AE489" s="219"/>
      <c r="AF489" s="219"/>
      <c r="AG489" s="219"/>
      <c r="AH489" s="219"/>
      <c r="AI489" s="219"/>
    </row>
    <row r="490" spans="1:35" s="164" customFormat="1">
      <c r="A490" s="204"/>
      <c r="B490" s="165"/>
      <c r="C490" s="165"/>
      <c r="D490" s="163"/>
      <c r="E490" s="163"/>
      <c r="F490" s="165"/>
      <c r="G490" s="165"/>
      <c r="H490" s="163"/>
      <c r="I490" s="163"/>
      <c r="J490" s="163"/>
      <c r="K490" s="163"/>
      <c r="L490" s="163"/>
      <c r="M490" s="163"/>
      <c r="N490" s="163"/>
      <c r="O490" s="163"/>
      <c r="P490" s="163"/>
      <c r="Q490" s="204"/>
      <c r="R490" s="173"/>
      <c r="S490" s="173"/>
      <c r="T490" s="173"/>
      <c r="U490" s="173"/>
      <c r="AC490" s="219"/>
      <c r="AD490" s="219"/>
      <c r="AE490" s="219"/>
      <c r="AF490" s="219"/>
      <c r="AG490" s="219"/>
      <c r="AH490" s="219"/>
      <c r="AI490" s="219"/>
    </row>
    <row r="491" spans="1:35" s="164" customFormat="1">
      <c r="A491" s="204"/>
      <c r="B491" s="165"/>
      <c r="C491" s="165"/>
      <c r="D491" s="163"/>
      <c r="E491" s="163"/>
      <c r="F491" s="165"/>
      <c r="G491" s="165"/>
      <c r="H491" s="163"/>
      <c r="I491" s="163"/>
      <c r="J491" s="163"/>
      <c r="K491" s="163"/>
      <c r="L491" s="163"/>
      <c r="M491" s="163"/>
      <c r="N491" s="163"/>
      <c r="O491" s="163"/>
      <c r="P491" s="163"/>
      <c r="Q491" s="204"/>
      <c r="R491" s="173"/>
      <c r="S491" s="173"/>
      <c r="T491" s="173"/>
      <c r="U491" s="173"/>
      <c r="AC491" s="219"/>
      <c r="AD491" s="219"/>
      <c r="AE491" s="219"/>
      <c r="AF491" s="219"/>
      <c r="AG491" s="219"/>
      <c r="AH491" s="219"/>
      <c r="AI491" s="219"/>
    </row>
    <row r="492" spans="1:35" s="164" customFormat="1">
      <c r="A492" s="204"/>
      <c r="B492" s="165"/>
      <c r="C492" s="165"/>
      <c r="D492" s="163"/>
      <c r="E492" s="163"/>
      <c r="F492" s="165"/>
      <c r="G492" s="165"/>
      <c r="H492" s="163"/>
      <c r="I492" s="163"/>
      <c r="J492" s="163"/>
      <c r="K492" s="163"/>
      <c r="L492" s="163"/>
      <c r="M492" s="163"/>
      <c r="N492" s="163"/>
      <c r="O492" s="163"/>
      <c r="P492" s="163"/>
      <c r="Q492" s="204"/>
      <c r="R492" s="173"/>
      <c r="S492" s="173"/>
      <c r="T492" s="173"/>
      <c r="U492" s="173"/>
      <c r="AC492" s="219"/>
      <c r="AD492" s="219"/>
      <c r="AE492" s="219"/>
      <c r="AF492" s="219"/>
      <c r="AG492" s="219"/>
      <c r="AH492" s="219"/>
      <c r="AI492" s="219"/>
    </row>
    <row r="493" spans="1:35" s="164" customFormat="1">
      <c r="A493" s="204"/>
      <c r="B493" s="165"/>
      <c r="C493" s="165"/>
      <c r="D493" s="163"/>
      <c r="E493" s="163"/>
      <c r="F493" s="165"/>
      <c r="G493" s="165"/>
      <c r="H493" s="163"/>
      <c r="I493" s="163"/>
      <c r="J493" s="163"/>
      <c r="K493" s="163"/>
      <c r="L493" s="163"/>
      <c r="M493" s="163"/>
      <c r="N493" s="163"/>
      <c r="O493" s="163"/>
      <c r="P493" s="163"/>
      <c r="Q493" s="204"/>
      <c r="R493" s="173"/>
      <c r="S493" s="173"/>
      <c r="T493" s="173"/>
      <c r="U493" s="173"/>
      <c r="AC493" s="219"/>
      <c r="AD493" s="219"/>
      <c r="AE493" s="219"/>
      <c r="AF493" s="219"/>
      <c r="AG493" s="219"/>
      <c r="AH493" s="219"/>
      <c r="AI493" s="219"/>
    </row>
    <row r="494" spans="1:35" s="164" customFormat="1">
      <c r="A494" s="204"/>
      <c r="B494" s="165"/>
      <c r="C494" s="165"/>
      <c r="D494" s="163"/>
      <c r="E494" s="163"/>
      <c r="F494" s="165"/>
      <c r="G494" s="165"/>
      <c r="H494" s="163"/>
      <c r="I494" s="163"/>
      <c r="J494" s="163"/>
      <c r="K494" s="163"/>
      <c r="L494" s="163"/>
      <c r="M494" s="163"/>
      <c r="N494" s="163"/>
      <c r="O494" s="163"/>
      <c r="P494" s="163"/>
      <c r="Q494" s="204"/>
      <c r="R494" s="173"/>
      <c r="S494" s="173"/>
      <c r="T494" s="173"/>
      <c r="U494" s="173"/>
      <c r="AC494" s="219"/>
      <c r="AD494" s="219"/>
      <c r="AE494" s="219"/>
      <c r="AF494" s="219"/>
      <c r="AG494" s="219"/>
      <c r="AH494" s="219"/>
      <c r="AI494" s="219"/>
    </row>
    <row r="495" spans="1:35" s="164" customFormat="1">
      <c r="A495" s="204"/>
      <c r="B495" s="165"/>
      <c r="C495" s="165"/>
      <c r="D495" s="163"/>
      <c r="E495" s="163"/>
      <c r="F495" s="165"/>
      <c r="G495" s="165"/>
      <c r="H495" s="163"/>
      <c r="I495" s="163"/>
      <c r="J495" s="163"/>
      <c r="K495" s="163"/>
      <c r="L495" s="163"/>
      <c r="M495" s="163"/>
      <c r="N495" s="163"/>
      <c r="O495" s="163"/>
      <c r="P495" s="163"/>
      <c r="Q495" s="204"/>
      <c r="R495" s="173"/>
      <c r="S495" s="173"/>
      <c r="T495" s="173"/>
      <c r="U495" s="173"/>
      <c r="AC495" s="219"/>
      <c r="AD495" s="219"/>
      <c r="AE495" s="219"/>
      <c r="AF495" s="219"/>
      <c r="AG495" s="219"/>
      <c r="AH495" s="219"/>
      <c r="AI495" s="219"/>
    </row>
    <row r="496" spans="1:35" s="164" customFormat="1">
      <c r="A496" s="204"/>
      <c r="B496" s="165"/>
      <c r="C496" s="165"/>
      <c r="D496" s="163"/>
      <c r="E496" s="163"/>
      <c r="F496" s="165"/>
      <c r="G496" s="165"/>
      <c r="H496" s="163"/>
      <c r="I496" s="163"/>
      <c r="J496" s="163"/>
      <c r="K496" s="163"/>
      <c r="L496" s="163"/>
      <c r="M496" s="163"/>
      <c r="N496" s="163"/>
      <c r="O496" s="163"/>
      <c r="P496" s="163"/>
      <c r="Q496" s="204"/>
      <c r="R496" s="173"/>
      <c r="S496" s="173"/>
      <c r="T496" s="173"/>
      <c r="U496" s="173"/>
      <c r="AC496" s="219"/>
      <c r="AD496" s="219"/>
      <c r="AE496" s="219"/>
      <c r="AF496" s="219"/>
      <c r="AG496" s="219"/>
      <c r="AH496" s="219"/>
      <c r="AI496" s="219"/>
    </row>
    <row r="497" spans="1:35" s="164" customFormat="1">
      <c r="A497" s="204"/>
      <c r="B497" s="165"/>
      <c r="C497" s="165"/>
      <c r="D497" s="163"/>
      <c r="E497" s="163"/>
      <c r="F497" s="165"/>
      <c r="G497" s="165"/>
      <c r="H497" s="163"/>
      <c r="I497" s="163"/>
      <c r="J497" s="163"/>
      <c r="K497" s="163"/>
      <c r="L497" s="163"/>
      <c r="M497" s="163"/>
      <c r="N497" s="163"/>
      <c r="O497" s="163"/>
      <c r="P497" s="163"/>
      <c r="Q497" s="204"/>
      <c r="R497" s="173"/>
      <c r="S497" s="173"/>
      <c r="T497" s="173"/>
      <c r="U497" s="173"/>
      <c r="AC497" s="219"/>
      <c r="AD497" s="219"/>
      <c r="AE497" s="219"/>
      <c r="AF497" s="219"/>
      <c r="AG497" s="219"/>
      <c r="AH497" s="219"/>
      <c r="AI497" s="219"/>
    </row>
    <row r="498" spans="1:35" s="164" customFormat="1">
      <c r="A498" s="204"/>
      <c r="B498" s="165"/>
      <c r="C498" s="165"/>
      <c r="D498" s="163"/>
      <c r="E498" s="163"/>
      <c r="F498" s="165"/>
      <c r="G498" s="165"/>
      <c r="H498" s="163"/>
      <c r="I498" s="163"/>
      <c r="J498" s="163"/>
      <c r="K498" s="163"/>
      <c r="L498" s="163"/>
      <c r="M498" s="163"/>
      <c r="N498" s="163"/>
      <c r="O498" s="163"/>
      <c r="P498" s="163"/>
      <c r="Q498" s="204"/>
      <c r="R498" s="173"/>
      <c r="S498" s="173"/>
      <c r="T498" s="173"/>
      <c r="U498" s="173"/>
      <c r="AC498" s="219"/>
      <c r="AD498" s="219"/>
      <c r="AE498" s="219"/>
      <c r="AF498" s="219"/>
      <c r="AG498" s="219"/>
      <c r="AH498" s="219"/>
      <c r="AI498" s="219"/>
    </row>
    <row r="499" spans="1:35" s="164" customFormat="1">
      <c r="A499" s="204"/>
      <c r="B499" s="165"/>
      <c r="C499" s="165"/>
      <c r="D499" s="163"/>
      <c r="E499" s="163"/>
      <c r="F499" s="165"/>
      <c r="G499" s="165"/>
      <c r="H499" s="163"/>
      <c r="I499" s="163"/>
      <c r="J499" s="163"/>
      <c r="K499" s="163"/>
      <c r="L499" s="163"/>
      <c r="M499" s="163"/>
      <c r="N499" s="163"/>
      <c r="O499" s="163"/>
      <c r="P499" s="163"/>
      <c r="Q499" s="204"/>
      <c r="R499" s="173"/>
      <c r="S499" s="173"/>
      <c r="T499" s="173"/>
      <c r="U499" s="173"/>
      <c r="AC499" s="219"/>
      <c r="AD499" s="219"/>
      <c r="AE499" s="219"/>
      <c r="AF499" s="219"/>
      <c r="AG499" s="219"/>
      <c r="AH499" s="219"/>
      <c r="AI499" s="219"/>
    </row>
    <row r="500" spans="1:35" s="164" customFormat="1">
      <c r="A500" s="204"/>
      <c r="B500" s="165"/>
      <c r="C500" s="165"/>
      <c r="D500" s="163"/>
      <c r="E500" s="163"/>
      <c r="F500" s="165"/>
      <c r="G500" s="165"/>
      <c r="H500" s="163"/>
      <c r="I500" s="163"/>
      <c r="J500" s="163"/>
      <c r="K500" s="163"/>
      <c r="L500" s="163"/>
      <c r="M500" s="163"/>
      <c r="N500" s="163"/>
      <c r="O500" s="163"/>
      <c r="P500" s="163"/>
      <c r="Q500" s="204"/>
      <c r="R500" s="173"/>
      <c r="S500" s="173"/>
      <c r="T500" s="173"/>
      <c r="U500" s="173"/>
      <c r="AC500" s="219"/>
      <c r="AD500" s="219"/>
      <c r="AE500" s="219"/>
      <c r="AF500" s="219"/>
      <c r="AG500" s="219"/>
      <c r="AH500" s="219"/>
      <c r="AI500" s="219"/>
    </row>
    <row r="501" spans="1:35" s="164" customFormat="1">
      <c r="A501" s="204"/>
      <c r="B501" s="165"/>
      <c r="C501" s="165"/>
      <c r="D501" s="163"/>
      <c r="E501" s="163"/>
      <c r="F501" s="165"/>
      <c r="G501" s="165"/>
      <c r="H501" s="163"/>
      <c r="I501" s="163"/>
      <c r="J501" s="163"/>
      <c r="K501" s="163"/>
      <c r="L501" s="163"/>
      <c r="M501" s="163"/>
      <c r="N501" s="163"/>
      <c r="O501" s="163"/>
      <c r="P501" s="163"/>
      <c r="Q501" s="204"/>
      <c r="R501" s="173"/>
      <c r="S501" s="173"/>
      <c r="T501" s="173"/>
      <c r="U501" s="173"/>
      <c r="AC501" s="219"/>
      <c r="AD501" s="219"/>
      <c r="AE501" s="219"/>
      <c r="AF501" s="219"/>
      <c r="AG501" s="219"/>
      <c r="AH501" s="219"/>
      <c r="AI501" s="219"/>
    </row>
    <row r="502" spans="1:35" s="164" customFormat="1">
      <c r="A502" s="204"/>
      <c r="B502" s="165"/>
      <c r="C502" s="165"/>
      <c r="D502" s="163"/>
      <c r="E502" s="163"/>
      <c r="F502" s="165"/>
      <c r="G502" s="165"/>
      <c r="H502" s="163"/>
      <c r="I502" s="163"/>
      <c r="J502" s="163"/>
      <c r="K502" s="163"/>
      <c r="L502" s="163"/>
      <c r="M502" s="163"/>
      <c r="N502" s="163"/>
      <c r="O502" s="163"/>
      <c r="P502" s="163"/>
      <c r="Q502" s="204"/>
      <c r="R502" s="173"/>
      <c r="S502" s="173"/>
      <c r="T502" s="173"/>
      <c r="U502" s="173"/>
      <c r="AC502" s="219"/>
      <c r="AD502" s="219"/>
      <c r="AE502" s="219"/>
      <c r="AF502" s="219"/>
      <c r="AG502" s="219"/>
      <c r="AH502" s="219"/>
      <c r="AI502" s="219"/>
    </row>
    <row r="503" spans="1:35" s="164" customFormat="1">
      <c r="A503" s="204"/>
      <c r="B503" s="165"/>
      <c r="C503" s="165"/>
      <c r="D503" s="163"/>
      <c r="E503" s="163"/>
      <c r="F503" s="165"/>
      <c r="G503" s="165"/>
      <c r="H503" s="163"/>
      <c r="I503" s="163"/>
      <c r="J503" s="163"/>
      <c r="K503" s="163"/>
      <c r="L503" s="163"/>
      <c r="M503" s="163"/>
      <c r="N503" s="163"/>
      <c r="O503" s="163"/>
      <c r="P503" s="163"/>
      <c r="Q503" s="204"/>
      <c r="R503" s="173"/>
      <c r="S503" s="173"/>
      <c r="T503" s="173"/>
      <c r="U503" s="173"/>
      <c r="AC503" s="219"/>
      <c r="AD503" s="219"/>
      <c r="AE503" s="219"/>
      <c r="AF503" s="219"/>
      <c r="AG503" s="219"/>
      <c r="AH503" s="219"/>
      <c r="AI503" s="219"/>
    </row>
    <row r="504" spans="1:35" s="164" customFormat="1">
      <c r="A504" s="204"/>
      <c r="B504" s="165"/>
      <c r="C504" s="165"/>
      <c r="D504" s="163"/>
      <c r="E504" s="163"/>
      <c r="F504" s="165"/>
      <c r="G504" s="165"/>
      <c r="H504" s="163"/>
      <c r="I504" s="163"/>
      <c r="J504" s="163"/>
      <c r="K504" s="163"/>
      <c r="L504" s="163"/>
      <c r="M504" s="163"/>
      <c r="N504" s="163"/>
      <c r="O504" s="163"/>
      <c r="P504" s="163"/>
      <c r="Q504" s="204"/>
      <c r="R504" s="173"/>
      <c r="S504" s="173"/>
      <c r="T504" s="173"/>
      <c r="U504" s="173"/>
      <c r="AC504" s="219"/>
      <c r="AD504" s="219"/>
      <c r="AE504" s="219"/>
      <c r="AF504" s="219"/>
      <c r="AG504" s="219"/>
      <c r="AH504" s="219"/>
      <c r="AI504" s="219"/>
    </row>
    <row r="505" spans="1:35" s="164" customFormat="1">
      <c r="A505" s="204"/>
      <c r="B505" s="165"/>
      <c r="C505" s="165"/>
      <c r="D505" s="163"/>
      <c r="E505" s="163"/>
      <c r="F505" s="165"/>
      <c r="G505" s="165"/>
      <c r="H505" s="163"/>
      <c r="I505" s="163"/>
      <c r="J505" s="163"/>
      <c r="K505" s="163"/>
      <c r="L505" s="163"/>
      <c r="M505" s="163"/>
      <c r="N505" s="163"/>
      <c r="O505" s="163"/>
      <c r="P505" s="163"/>
      <c r="Q505" s="204"/>
      <c r="R505" s="173"/>
      <c r="S505" s="173"/>
      <c r="T505" s="173"/>
      <c r="U505" s="173"/>
      <c r="AC505" s="219"/>
      <c r="AD505" s="219"/>
      <c r="AE505" s="219"/>
      <c r="AF505" s="219"/>
      <c r="AG505" s="219"/>
      <c r="AH505" s="219"/>
      <c r="AI505" s="219"/>
    </row>
    <row r="506" spans="1:35" s="164" customFormat="1">
      <c r="A506" s="204"/>
      <c r="B506" s="165"/>
      <c r="C506" s="165"/>
      <c r="D506" s="163"/>
      <c r="E506" s="163"/>
      <c r="F506" s="165"/>
      <c r="G506" s="165"/>
      <c r="H506" s="163"/>
      <c r="I506" s="163"/>
      <c r="J506" s="163"/>
      <c r="K506" s="163"/>
      <c r="L506" s="163"/>
      <c r="M506" s="163"/>
      <c r="N506" s="163"/>
      <c r="O506" s="163"/>
      <c r="P506" s="163"/>
      <c r="Q506" s="204"/>
      <c r="R506" s="173"/>
      <c r="S506" s="173"/>
      <c r="T506" s="173"/>
      <c r="U506" s="173"/>
      <c r="AC506" s="219"/>
      <c r="AD506" s="219"/>
      <c r="AE506" s="219"/>
      <c r="AF506" s="219"/>
      <c r="AG506" s="219"/>
      <c r="AH506" s="219"/>
      <c r="AI506" s="219"/>
    </row>
    <row r="507" spans="1:35" s="164" customFormat="1">
      <c r="A507" s="204"/>
      <c r="B507" s="165"/>
      <c r="C507" s="165"/>
      <c r="D507" s="163"/>
      <c r="E507" s="163"/>
      <c r="F507" s="165"/>
      <c r="G507" s="165"/>
      <c r="H507" s="163"/>
      <c r="I507" s="163"/>
      <c r="J507" s="163"/>
      <c r="K507" s="163"/>
      <c r="L507" s="163"/>
      <c r="M507" s="163"/>
      <c r="N507" s="163"/>
      <c r="O507" s="163"/>
      <c r="P507" s="163"/>
      <c r="Q507" s="204"/>
      <c r="R507" s="173"/>
      <c r="S507" s="173"/>
      <c r="T507" s="173"/>
      <c r="U507" s="173"/>
      <c r="AC507" s="219"/>
      <c r="AD507" s="219"/>
      <c r="AE507" s="219"/>
      <c r="AF507" s="219"/>
      <c r="AG507" s="219"/>
      <c r="AH507" s="219"/>
      <c r="AI507" s="219"/>
    </row>
    <row r="508" spans="1:35" s="164" customFormat="1">
      <c r="A508" s="204"/>
      <c r="B508" s="165"/>
      <c r="C508" s="165"/>
      <c r="D508" s="163"/>
      <c r="E508" s="163"/>
      <c r="F508" s="165"/>
      <c r="G508" s="165"/>
      <c r="H508" s="163"/>
      <c r="I508" s="163"/>
      <c r="J508" s="163"/>
      <c r="K508" s="163"/>
      <c r="L508" s="163"/>
      <c r="M508" s="163"/>
      <c r="N508" s="163"/>
      <c r="O508" s="163"/>
      <c r="P508" s="163"/>
      <c r="Q508" s="204"/>
      <c r="R508" s="173"/>
      <c r="S508" s="173"/>
      <c r="T508" s="173"/>
      <c r="U508" s="173"/>
      <c r="AC508" s="219"/>
      <c r="AD508" s="219"/>
      <c r="AE508" s="219"/>
      <c r="AF508" s="219"/>
      <c r="AG508" s="219"/>
      <c r="AH508" s="219"/>
      <c r="AI508" s="219"/>
    </row>
    <row r="509" spans="1:35" s="164" customFormat="1">
      <c r="A509" s="204"/>
      <c r="B509" s="165"/>
      <c r="C509" s="165"/>
      <c r="D509" s="163"/>
      <c r="E509" s="163"/>
      <c r="F509" s="165"/>
      <c r="G509" s="165"/>
      <c r="H509" s="163"/>
      <c r="I509" s="163"/>
      <c r="J509" s="163"/>
      <c r="K509" s="163"/>
      <c r="L509" s="163"/>
      <c r="M509" s="163"/>
      <c r="N509" s="163"/>
      <c r="O509" s="163"/>
      <c r="P509" s="163"/>
      <c r="Q509" s="204"/>
      <c r="R509" s="173"/>
      <c r="S509" s="173"/>
      <c r="T509" s="173"/>
      <c r="U509" s="173"/>
      <c r="AC509" s="219"/>
      <c r="AD509" s="219"/>
      <c r="AE509" s="219"/>
      <c r="AF509" s="219"/>
      <c r="AG509" s="219"/>
      <c r="AH509" s="219"/>
      <c r="AI509" s="219"/>
    </row>
    <row r="510" spans="1:35" s="164" customFormat="1">
      <c r="A510" s="204"/>
      <c r="B510" s="165"/>
      <c r="C510" s="165"/>
      <c r="D510" s="163"/>
      <c r="E510" s="163"/>
      <c r="F510" s="165"/>
      <c r="G510" s="165"/>
      <c r="H510" s="163"/>
      <c r="I510" s="163"/>
      <c r="J510" s="163"/>
      <c r="K510" s="163"/>
      <c r="L510" s="163"/>
      <c r="M510" s="163"/>
      <c r="N510" s="163"/>
      <c r="O510" s="163"/>
      <c r="P510" s="163"/>
      <c r="Q510" s="204"/>
      <c r="R510" s="173"/>
      <c r="S510" s="173"/>
      <c r="T510" s="173"/>
      <c r="U510" s="173"/>
      <c r="AC510" s="219"/>
      <c r="AD510" s="219"/>
      <c r="AE510" s="219"/>
      <c r="AF510" s="219"/>
      <c r="AG510" s="219"/>
      <c r="AH510" s="219"/>
      <c r="AI510" s="219"/>
    </row>
    <row r="511" spans="1:35" s="164" customFormat="1">
      <c r="A511" s="204"/>
      <c r="B511" s="165"/>
      <c r="C511" s="165"/>
      <c r="D511" s="163"/>
      <c r="E511" s="163"/>
      <c r="F511" s="165"/>
      <c r="G511" s="165"/>
      <c r="H511" s="163"/>
      <c r="I511" s="163"/>
      <c r="J511" s="163"/>
      <c r="K511" s="163"/>
      <c r="L511" s="163"/>
      <c r="M511" s="163"/>
      <c r="N511" s="163"/>
      <c r="O511" s="163"/>
      <c r="P511" s="163"/>
      <c r="Q511" s="204"/>
      <c r="R511" s="173"/>
      <c r="S511" s="173"/>
      <c r="T511" s="173"/>
      <c r="U511" s="173"/>
      <c r="AC511" s="219"/>
      <c r="AD511" s="219"/>
      <c r="AE511" s="219"/>
      <c r="AF511" s="219"/>
      <c r="AG511" s="219"/>
      <c r="AH511" s="219"/>
      <c r="AI511" s="219"/>
    </row>
    <row r="512" spans="1:35" s="164" customFormat="1">
      <c r="A512" s="204"/>
      <c r="B512" s="165"/>
      <c r="C512" s="165"/>
      <c r="D512" s="163"/>
      <c r="E512" s="163"/>
      <c r="F512" s="165"/>
      <c r="G512" s="165"/>
      <c r="H512" s="163"/>
      <c r="I512" s="163"/>
      <c r="J512" s="163"/>
      <c r="K512" s="163"/>
      <c r="L512" s="163"/>
      <c r="M512" s="163"/>
      <c r="N512" s="163"/>
      <c r="O512" s="163"/>
      <c r="P512" s="163"/>
      <c r="Q512" s="204"/>
      <c r="R512" s="173"/>
      <c r="S512" s="173"/>
      <c r="T512" s="173"/>
      <c r="U512" s="173"/>
      <c r="AC512" s="219"/>
      <c r="AD512" s="219"/>
      <c r="AE512" s="219"/>
      <c r="AF512" s="219"/>
      <c r="AG512" s="219"/>
      <c r="AH512" s="219"/>
      <c r="AI512" s="219"/>
    </row>
    <row r="513" spans="1:35" s="164" customFormat="1">
      <c r="A513" s="204"/>
      <c r="B513" s="165"/>
      <c r="C513" s="165"/>
      <c r="D513" s="163"/>
      <c r="E513" s="163"/>
      <c r="F513" s="165"/>
      <c r="G513" s="165"/>
      <c r="H513" s="163"/>
      <c r="I513" s="163"/>
      <c r="J513" s="163"/>
      <c r="K513" s="163"/>
      <c r="L513" s="163"/>
      <c r="M513" s="163"/>
      <c r="N513" s="163"/>
      <c r="O513" s="163"/>
      <c r="P513" s="163"/>
      <c r="Q513" s="204"/>
      <c r="R513" s="173"/>
      <c r="S513" s="173"/>
      <c r="T513" s="173"/>
      <c r="U513" s="173"/>
      <c r="AC513" s="219"/>
      <c r="AD513" s="219"/>
      <c r="AE513" s="219"/>
      <c r="AF513" s="219"/>
      <c r="AG513" s="219"/>
      <c r="AH513" s="219"/>
      <c r="AI513" s="219"/>
    </row>
    <row r="514" spans="1:35" s="164" customFormat="1">
      <c r="A514" s="204"/>
      <c r="B514" s="165"/>
      <c r="C514" s="165"/>
      <c r="D514" s="163"/>
      <c r="E514" s="163"/>
      <c r="F514" s="165"/>
      <c r="G514" s="165"/>
      <c r="H514" s="163"/>
      <c r="I514" s="163"/>
      <c r="J514" s="163"/>
      <c r="K514" s="163"/>
      <c r="L514" s="163"/>
      <c r="M514" s="163"/>
      <c r="N514" s="163"/>
      <c r="O514" s="163"/>
      <c r="P514" s="163"/>
      <c r="Q514" s="204"/>
      <c r="R514" s="173"/>
      <c r="S514" s="173"/>
      <c r="T514" s="173"/>
      <c r="U514" s="173"/>
      <c r="AC514" s="219"/>
      <c r="AD514" s="219"/>
      <c r="AE514" s="219"/>
      <c r="AF514" s="219"/>
      <c r="AG514" s="219"/>
      <c r="AH514" s="219"/>
      <c r="AI514" s="219"/>
    </row>
    <row r="515" spans="1:35" s="164" customFormat="1">
      <c r="A515" s="204"/>
      <c r="B515" s="165"/>
      <c r="C515" s="165"/>
      <c r="D515" s="163"/>
      <c r="E515" s="163"/>
      <c r="F515" s="165"/>
      <c r="G515" s="165"/>
      <c r="H515" s="163"/>
      <c r="I515" s="163"/>
      <c r="J515" s="163"/>
      <c r="K515" s="163"/>
      <c r="L515" s="163"/>
      <c r="M515" s="163"/>
      <c r="N515" s="163"/>
      <c r="O515" s="163"/>
      <c r="P515" s="163"/>
      <c r="Q515" s="204"/>
      <c r="R515" s="173"/>
      <c r="S515" s="173"/>
      <c r="T515" s="173"/>
      <c r="U515" s="173"/>
      <c r="AC515" s="219"/>
      <c r="AD515" s="219"/>
      <c r="AE515" s="219"/>
      <c r="AF515" s="219"/>
      <c r="AG515" s="219"/>
      <c r="AH515" s="219"/>
      <c r="AI515" s="219"/>
    </row>
    <row r="516" spans="1:35" s="164" customFormat="1">
      <c r="A516" s="204"/>
      <c r="B516" s="165"/>
      <c r="C516" s="165"/>
      <c r="D516" s="163"/>
      <c r="E516" s="163"/>
      <c r="F516" s="165"/>
      <c r="G516" s="165"/>
      <c r="H516" s="163"/>
      <c r="I516" s="163"/>
      <c r="J516" s="163"/>
      <c r="K516" s="163"/>
      <c r="L516" s="163"/>
      <c r="M516" s="163"/>
      <c r="N516" s="163"/>
      <c r="O516" s="163"/>
      <c r="P516" s="163"/>
      <c r="Q516" s="204"/>
      <c r="R516" s="173"/>
      <c r="S516" s="173"/>
      <c r="T516" s="173"/>
      <c r="U516" s="173"/>
      <c r="AC516" s="219"/>
      <c r="AD516" s="219"/>
      <c r="AE516" s="219"/>
      <c r="AF516" s="219"/>
      <c r="AG516" s="219"/>
      <c r="AH516" s="219"/>
      <c r="AI516" s="219"/>
    </row>
    <row r="517" spans="1:35" s="164" customFormat="1">
      <c r="A517" s="204"/>
      <c r="B517" s="165"/>
      <c r="C517" s="165"/>
      <c r="D517" s="163"/>
      <c r="E517" s="163"/>
      <c r="F517" s="165"/>
      <c r="G517" s="165"/>
      <c r="H517" s="163"/>
      <c r="I517" s="163"/>
      <c r="J517" s="163"/>
      <c r="K517" s="163"/>
      <c r="L517" s="163"/>
      <c r="M517" s="163"/>
      <c r="N517" s="163"/>
      <c r="O517" s="163"/>
      <c r="P517" s="163"/>
      <c r="Q517" s="204"/>
      <c r="R517" s="173"/>
      <c r="S517" s="173"/>
      <c r="T517" s="173"/>
      <c r="U517" s="173"/>
      <c r="AC517" s="219"/>
      <c r="AD517" s="219"/>
      <c r="AE517" s="219"/>
      <c r="AF517" s="219"/>
      <c r="AG517" s="219"/>
      <c r="AH517" s="219"/>
      <c r="AI517" s="219"/>
    </row>
    <row r="518" spans="1:35" s="164" customFormat="1">
      <c r="A518" s="204"/>
      <c r="B518" s="165"/>
      <c r="C518" s="165"/>
      <c r="D518" s="163"/>
      <c r="E518" s="163"/>
      <c r="F518" s="165"/>
      <c r="G518" s="165"/>
      <c r="H518" s="163"/>
      <c r="I518" s="163"/>
      <c r="J518" s="163"/>
      <c r="K518" s="163"/>
      <c r="L518" s="163"/>
      <c r="M518" s="163"/>
      <c r="N518" s="163"/>
      <c r="O518" s="163"/>
      <c r="P518" s="163"/>
      <c r="Q518" s="204"/>
      <c r="R518" s="173"/>
      <c r="S518" s="173"/>
      <c r="T518" s="173"/>
      <c r="U518" s="173"/>
      <c r="AC518" s="219"/>
      <c r="AD518" s="219"/>
      <c r="AE518" s="219"/>
      <c r="AF518" s="219"/>
      <c r="AG518" s="219"/>
      <c r="AH518" s="219"/>
      <c r="AI518" s="219"/>
    </row>
    <row r="519" spans="1:35" s="164" customFormat="1">
      <c r="A519" s="204"/>
      <c r="B519" s="165"/>
      <c r="C519" s="165"/>
      <c r="D519" s="163"/>
      <c r="E519" s="163"/>
      <c r="F519" s="165"/>
      <c r="G519" s="165"/>
      <c r="H519" s="163"/>
      <c r="I519" s="163"/>
      <c r="J519" s="163"/>
      <c r="K519" s="163"/>
      <c r="L519" s="163"/>
      <c r="M519" s="163"/>
      <c r="N519" s="163"/>
      <c r="O519" s="163"/>
      <c r="P519" s="163"/>
      <c r="Q519" s="204"/>
      <c r="R519" s="173"/>
      <c r="S519" s="173"/>
      <c r="T519" s="173"/>
      <c r="U519" s="173"/>
      <c r="AC519" s="219"/>
      <c r="AD519" s="219"/>
      <c r="AE519" s="219"/>
      <c r="AF519" s="219"/>
      <c r="AG519" s="219"/>
      <c r="AH519" s="219"/>
      <c r="AI519" s="219"/>
    </row>
    <row r="520" spans="1:35" s="164" customFormat="1">
      <c r="A520" s="204"/>
      <c r="B520" s="165"/>
      <c r="C520" s="165"/>
      <c r="D520" s="163"/>
      <c r="E520" s="163"/>
      <c r="F520" s="165"/>
      <c r="G520" s="165"/>
      <c r="H520" s="163"/>
      <c r="I520" s="163"/>
      <c r="J520" s="163"/>
      <c r="K520" s="163"/>
      <c r="L520" s="163"/>
      <c r="M520" s="163"/>
      <c r="N520" s="163"/>
      <c r="O520" s="163"/>
      <c r="P520" s="163"/>
      <c r="Q520" s="204"/>
      <c r="R520" s="173"/>
      <c r="S520" s="173"/>
      <c r="T520" s="173"/>
      <c r="U520" s="173"/>
      <c r="AC520" s="219"/>
      <c r="AD520" s="219"/>
      <c r="AE520" s="219"/>
      <c r="AF520" s="219"/>
      <c r="AG520" s="219"/>
      <c r="AH520" s="219"/>
      <c r="AI520" s="219"/>
    </row>
    <row r="521" spans="1:35" s="164" customFormat="1">
      <c r="A521" s="204"/>
      <c r="B521" s="165"/>
      <c r="C521" s="165"/>
      <c r="D521" s="163"/>
      <c r="E521" s="163"/>
      <c r="F521" s="165"/>
      <c r="G521" s="165"/>
      <c r="H521" s="163"/>
      <c r="I521" s="163"/>
      <c r="J521" s="163"/>
      <c r="K521" s="163"/>
      <c r="L521" s="163"/>
      <c r="M521" s="163"/>
      <c r="N521" s="163"/>
      <c r="O521" s="163"/>
      <c r="P521" s="163"/>
      <c r="Q521" s="204"/>
      <c r="R521" s="173"/>
      <c r="S521" s="173"/>
      <c r="T521" s="173"/>
      <c r="U521" s="173"/>
      <c r="AC521" s="219"/>
      <c r="AD521" s="219"/>
      <c r="AE521" s="219"/>
      <c r="AF521" s="219"/>
      <c r="AG521" s="219"/>
      <c r="AH521" s="219"/>
      <c r="AI521" s="219"/>
    </row>
    <row r="522" spans="1:35" s="164" customFormat="1">
      <c r="A522" s="204"/>
      <c r="B522" s="165"/>
      <c r="C522" s="165"/>
      <c r="D522" s="163"/>
      <c r="E522" s="163"/>
      <c r="F522" s="165"/>
      <c r="G522" s="165"/>
      <c r="H522" s="163"/>
      <c r="I522" s="163"/>
      <c r="J522" s="163"/>
      <c r="K522" s="163"/>
      <c r="L522" s="163"/>
      <c r="M522" s="163"/>
      <c r="N522" s="163"/>
      <c r="O522" s="163"/>
      <c r="P522" s="163"/>
      <c r="Q522" s="204"/>
      <c r="R522" s="173"/>
      <c r="S522" s="173"/>
      <c r="T522" s="173"/>
      <c r="U522" s="173"/>
      <c r="AC522" s="219"/>
      <c r="AD522" s="219"/>
      <c r="AE522" s="219"/>
      <c r="AF522" s="219"/>
      <c r="AG522" s="219"/>
      <c r="AH522" s="219"/>
      <c r="AI522" s="219"/>
    </row>
    <row r="523" spans="1:35" s="164" customFormat="1">
      <c r="A523" s="204"/>
      <c r="B523" s="165"/>
      <c r="C523" s="165"/>
      <c r="D523" s="163"/>
      <c r="E523" s="163"/>
      <c r="F523" s="165"/>
      <c r="G523" s="165"/>
      <c r="H523" s="163"/>
      <c r="I523" s="163"/>
      <c r="J523" s="163"/>
      <c r="K523" s="163"/>
      <c r="L523" s="163"/>
      <c r="M523" s="163"/>
      <c r="N523" s="163"/>
      <c r="O523" s="163"/>
      <c r="P523" s="163"/>
      <c r="Q523" s="204"/>
      <c r="R523" s="173"/>
      <c r="S523" s="173"/>
      <c r="T523" s="173"/>
      <c r="U523" s="173"/>
      <c r="AC523" s="219"/>
      <c r="AD523" s="219"/>
      <c r="AE523" s="219"/>
      <c r="AF523" s="219"/>
      <c r="AG523" s="219"/>
      <c r="AH523" s="219"/>
      <c r="AI523" s="219"/>
    </row>
    <row r="524" spans="1:35" s="164" customFormat="1">
      <c r="A524" s="204"/>
      <c r="B524" s="165"/>
      <c r="C524" s="165"/>
      <c r="D524" s="163"/>
      <c r="E524" s="163"/>
      <c r="F524" s="165"/>
      <c r="G524" s="165"/>
      <c r="H524" s="163"/>
      <c r="I524" s="163"/>
      <c r="J524" s="163"/>
      <c r="K524" s="163"/>
      <c r="L524" s="163"/>
      <c r="M524" s="163"/>
      <c r="N524" s="163"/>
      <c r="O524" s="163"/>
      <c r="P524" s="163"/>
      <c r="Q524" s="204"/>
      <c r="R524" s="173"/>
      <c r="S524" s="173"/>
      <c r="T524" s="173"/>
      <c r="U524" s="173"/>
      <c r="AC524" s="219"/>
      <c r="AD524" s="219"/>
      <c r="AE524" s="219"/>
      <c r="AF524" s="219"/>
      <c r="AG524" s="219"/>
      <c r="AH524" s="219"/>
      <c r="AI524" s="219"/>
    </row>
    <row r="525" spans="1:35" s="164" customFormat="1">
      <c r="A525" s="204"/>
      <c r="B525" s="165"/>
      <c r="C525" s="165"/>
      <c r="D525" s="163"/>
      <c r="E525" s="163"/>
      <c r="F525" s="165"/>
      <c r="G525" s="165"/>
      <c r="H525" s="163"/>
      <c r="I525" s="163"/>
      <c r="J525" s="163"/>
      <c r="K525" s="163"/>
      <c r="L525" s="163"/>
      <c r="M525" s="163"/>
      <c r="N525" s="163"/>
      <c r="O525" s="163"/>
      <c r="P525" s="163"/>
      <c r="Q525" s="204"/>
      <c r="R525" s="173"/>
      <c r="S525" s="173"/>
      <c r="T525" s="173"/>
      <c r="U525" s="173"/>
      <c r="AC525" s="219"/>
      <c r="AD525" s="219"/>
      <c r="AE525" s="219"/>
      <c r="AF525" s="219"/>
      <c r="AG525" s="219"/>
      <c r="AH525" s="219"/>
      <c r="AI525" s="219"/>
    </row>
    <row r="526" spans="1:35" s="164" customFormat="1">
      <c r="A526" s="204"/>
      <c r="B526" s="165"/>
      <c r="C526" s="165"/>
      <c r="D526" s="163"/>
      <c r="E526" s="163"/>
      <c r="F526" s="165"/>
      <c r="G526" s="165"/>
      <c r="H526" s="163"/>
      <c r="I526" s="163"/>
      <c r="J526" s="163"/>
      <c r="K526" s="163"/>
      <c r="L526" s="163"/>
      <c r="M526" s="163"/>
      <c r="N526" s="163"/>
      <c r="O526" s="163"/>
      <c r="P526" s="163"/>
      <c r="Q526" s="204"/>
      <c r="R526" s="173"/>
      <c r="S526" s="173"/>
      <c r="T526" s="173"/>
      <c r="U526" s="173"/>
      <c r="AC526" s="219"/>
      <c r="AD526" s="219"/>
      <c r="AE526" s="219"/>
      <c r="AF526" s="219"/>
      <c r="AG526" s="219"/>
      <c r="AH526" s="219"/>
      <c r="AI526" s="219"/>
    </row>
    <row r="527" spans="1:35" s="164" customFormat="1">
      <c r="A527" s="204"/>
      <c r="B527" s="165"/>
      <c r="C527" s="165"/>
      <c r="D527" s="163"/>
      <c r="E527" s="163"/>
      <c r="F527" s="165"/>
      <c r="G527" s="165"/>
      <c r="H527" s="163"/>
      <c r="I527" s="163"/>
      <c r="J527" s="163"/>
      <c r="K527" s="163"/>
      <c r="L527" s="163"/>
      <c r="M527" s="163"/>
      <c r="N527" s="163"/>
      <c r="O527" s="163"/>
      <c r="P527" s="163"/>
      <c r="Q527" s="204"/>
      <c r="R527" s="173"/>
      <c r="S527" s="173"/>
      <c r="T527" s="173"/>
      <c r="U527" s="173"/>
      <c r="AC527" s="219"/>
      <c r="AD527" s="219"/>
      <c r="AE527" s="219"/>
      <c r="AF527" s="219"/>
      <c r="AG527" s="219"/>
      <c r="AH527" s="219"/>
      <c r="AI527" s="219"/>
    </row>
    <row r="528" spans="1:35" s="164" customFormat="1">
      <c r="A528" s="204"/>
      <c r="B528" s="165"/>
      <c r="C528" s="165"/>
      <c r="D528" s="163"/>
      <c r="E528" s="163"/>
      <c r="F528" s="165"/>
      <c r="G528" s="165"/>
      <c r="H528" s="163"/>
      <c r="I528" s="163"/>
      <c r="J528" s="163"/>
      <c r="K528" s="163"/>
      <c r="L528" s="163"/>
      <c r="M528" s="163"/>
      <c r="N528" s="163"/>
      <c r="O528" s="163"/>
      <c r="P528" s="163"/>
      <c r="Q528" s="204"/>
      <c r="R528" s="173"/>
      <c r="S528" s="173"/>
      <c r="T528" s="173"/>
      <c r="U528" s="173"/>
      <c r="AC528" s="219"/>
      <c r="AD528" s="219"/>
      <c r="AE528" s="219"/>
      <c r="AF528" s="219"/>
      <c r="AG528" s="219"/>
      <c r="AH528" s="219"/>
      <c r="AI528" s="219"/>
    </row>
    <row r="529" spans="1:35" s="164" customFormat="1">
      <c r="A529" s="204"/>
      <c r="B529" s="165"/>
      <c r="C529" s="165"/>
      <c r="D529" s="163"/>
      <c r="E529" s="163"/>
      <c r="F529" s="165"/>
      <c r="G529" s="165"/>
      <c r="H529" s="163"/>
      <c r="I529" s="163"/>
      <c r="J529" s="163"/>
      <c r="K529" s="163"/>
      <c r="L529" s="163"/>
      <c r="M529" s="163"/>
      <c r="N529" s="163"/>
      <c r="O529" s="163"/>
      <c r="P529" s="163"/>
      <c r="Q529" s="204"/>
      <c r="R529" s="173"/>
      <c r="S529" s="173"/>
      <c r="T529" s="173"/>
      <c r="U529" s="173"/>
      <c r="AC529" s="219"/>
      <c r="AD529" s="219"/>
      <c r="AE529" s="219"/>
      <c r="AF529" s="219"/>
      <c r="AG529" s="219"/>
      <c r="AH529" s="219"/>
      <c r="AI529" s="219"/>
    </row>
    <row r="530" spans="1:35" s="164" customFormat="1">
      <c r="A530" s="204"/>
      <c r="B530" s="165"/>
      <c r="C530" s="165"/>
      <c r="D530" s="163"/>
      <c r="E530" s="163"/>
      <c r="F530" s="165"/>
      <c r="G530" s="165"/>
      <c r="H530" s="163"/>
      <c r="I530" s="163"/>
      <c r="J530" s="163"/>
      <c r="K530" s="163"/>
      <c r="L530" s="163"/>
      <c r="M530" s="163"/>
      <c r="N530" s="163"/>
      <c r="O530" s="163"/>
      <c r="P530" s="163"/>
      <c r="Q530" s="204"/>
      <c r="R530" s="173"/>
      <c r="S530" s="173"/>
      <c r="T530" s="173"/>
      <c r="U530" s="173"/>
      <c r="AC530" s="219"/>
      <c r="AD530" s="219"/>
      <c r="AE530" s="219"/>
      <c r="AF530" s="219"/>
      <c r="AG530" s="219"/>
      <c r="AH530" s="219"/>
      <c r="AI530" s="219"/>
    </row>
    <row r="531" spans="1:35" s="164" customFormat="1">
      <c r="A531" s="204"/>
      <c r="B531" s="165"/>
      <c r="C531" s="165"/>
      <c r="D531" s="163"/>
      <c r="E531" s="163"/>
      <c r="F531" s="165"/>
      <c r="G531" s="165"/>
      <c r="H531" s="163"/>
      <c r="I531" s="163"/>
      <c r="J531" s="163"/>
      <c r="K531" s="163"/>
      <c r="L531" s="163"/>
      <c r="M531" s="163"/>
      <c r="N531" s="163"/>
      <c r="O531" s="163"/>
      <c r="P531" s="163"/>
      <c r="Q531" s="204"/>
      <c r="R531" s="173"/>
      <c r="S531" s="173"/>
      <c r="T531" s="173"/>
      <c r="U531" s="173"/>
      <c r="AC531" s="219"/>
      <c r="AD531" s="219"/>
      <c r="AE531" s="219"/>
      <c r="AF531" s="219"/>
      <c r="AG531" s="219"/>
      <c r="AH531" s="219"/>
      <c r="AI531" s="219"/>
    </row>
    <row r="532" spans="1:35" s="164" customFormat="1">
      <c r="A532" s="204"/>
      <c r="B532" s="165"/>
      <c r="C532" s="165"/>
      <c r="D532" s="163"/>
      <c r="E532" s="163"/>
      <c r="F532" s="165"/>
      <c r="G532" s="165"/>
      <c r="H532" s="163"/>
      <c r="I532" s="163"/>
      <c r="J532" s="163"/>
      <c r="K532" s="163"/>
      <c r="L532" s="163"/>
      <c r="M532" s="163"/>
      <c r="N532" s="163"/>
      <c r="O532" s="163"/>
      <c r="P532" s="163"/>
      <c r="Q532" s="204"/>
      <c r="R532" s="173"/>
      <c r="S532" s="173"/>
      <c r="T532" s="173"/>
      <c r="U532" s="173"/>
      <c r="AC532" s="219"/>
      <c r="AD532" s="219"/>
      <c r="AE532" s="219"/>
      <c r="AF532" s="219"/>
      <c r="AG532" s="219"/>
      <c r="AH532" s="219"/>
      <c r="AI532" s="219"/>
    </row>
    <row r="533" spans="1:35" s="164" customFormat="1">
      <c r="A533" s="204"/>
      <c r="B533" s="165"/>
      <c r="C533" s="165"/>
      <c r="D533" s="163"/>
      <c r="E533" s="163"/>
      <c r="F533" s="165"/>
      <c r="G533" s="165"/>
      <c r="H533" s="163"/>
      <c r="I533" s="163"/>
      <c r="J533" s="163"/>
      <c r="K533" s="163"/>
      <c r="L533" s="163"/>
      <c r="M533" s="163"/>
      <c r="N533" s="163"/>
      <c r="O533" s="163"/>
      <c r="P533" s="163"/>
      <c r="Q533" s="204"/>
      <c r="R533" s="173"/>
      <c r="S533" s="173"/>
      <c r="T533" s="173"/>
      <c r="U533" s="173"/>
      <c r="AC533" s="219"/>
      <c r="AD533" s="219"/>
      <c r="AE533" s="219"/>
      <c r="AF533" s="219"/>
      <c r="AG533" s="219"/>
      <c r="AH533" s="219"/>
      <c r="AI533" s="219"/>
    </row>
    <row r="534" spans="1:35" s="164" customFormat="1">
      <c r="A534" s="204"/>
      <c r="B534" s="165"/>
      <c r="C534" s="165"/>
      <c r="D534" s="163"/>
      <c r="E534" s="163"/>
      <c r="F534" s="165"/>
      <c r="G534" s="165"/>
      <c r="H534" s="163"/>
      <c r="I534" s="163"/>
      <c r="J534" s="163"/>
      <c r="K534" s="163"/>
      <c r="L534" s="163"/>
      <c r="M534" s="163"/>
      <c r="N534" s="163"/>
      <c r="O534" s="163"/>
      <c r="P534" s="163"/>
      <c r="Q534" s="204"/>
      <c r="R534" s="173"/>
      <c r="S534" s="173"/>
      <c r="T534" s="173"/>
      <c r="U534" s="173"/>
      <c r="AC534" s="219"/>
      <c r="AD534" s="219"/>
      <c r="AE534" s="219"/>
      <c r="AF534" s="219"/>
      <c r="AG534" s="219"/>
      <c r="AH534" s="219"/>
      <c r="AI534" s="219"/>
    </row>
    <row r="535" spans="1:35" s="164" customFormat="1">
      <c r="A535" s="204"/>
      <c r="B535" s="165"/>
      <c r="C535" s="165"/>
      <c r="D535" s="163"/>
      <c r="E535" s="163"/>
      <c r="F535" s="165"/>
      <c r="G535" s="165"/>
      <c r="H535" s="163"/>
      <c r="I535" s="163"/>
      <c r="J535" s="163"/>
      <c r="K535" s="163"/>
      <c r="L535" s="163"/>
      <c r="M535" s="163"/>
      <c r="N535" s="163"/>
      <c r="O535" s="163"/>
      <c r="P535" s="163"/>
      <c r="Q535" s="204"/>
      <c r="R535" s="173"/>
      <c r="S535" s="173"/>
      <c r="T535" s="173"/>
      <c r="U535" s="173"/>
      <c r="AC535" s="219"/>
      <c r="AD535" s="219"/>
      <c r="AE535" s="219"/>
      <c r="AF535" s="219"/>
      <c r="AG535" s="219"/>
      <c r="AH535" s="219"/>
      <c r="AI535" s="219"/>
    </row>
    <row r="536" spans="1:35" s="164" customFormat="1">
      <c r="A536" s="204"/>
      <c r="B536" s="165"/>
      <c r="C536" s="165"/>
      <c r="D536" s="163"/>
      <c r="E536" s="163"/>
      <c r="F536" s="165"/>
      <c r="G536" s="165"/>
      <c r="H536" s="163"/>
      <c r="I536" s="163"/>
      <c r="J536" s="163"/>
      <c r="K536" s="163"/>
      <c r="L536" s="163"/>
      <c r="M536" s="163"/>
      <c r="N536" s="163"/>
      <c r="O536" s="163"/>
      <c r="P536" s="163"/>
      <c r="Q536" s="204"/>
      <c r="R536" s="173"/>
      <c r="S536" s="173"/>
      <c r="T536" s="173"/>
      <c r="U536" s="173"/>
      <c r="AC536" s="219"/>
      <c r="AD536" s="219"/>
      <c r="AE536" s="219"/>
      <c r="AF536" s="219"/>
      <c r="AG536" s="219"/>
      <c r="AH536" s="219"/>
      <c r="AI536" s="219"/>
    </row>
    <row r="537" spans="1:35" s="164" customFormat="1">
      <c r="A537" s="204"/>
      <c r="B537" s="165"/>
      <c r="C537" s="165"/>
      <c r="D537" s="163"/>
      <c r="E537" s="163"/>
      <c r="F537" s="165"/>
      <c r="G537" s="165"/>
      <c r="H537" s="163"/>
      <c r="I537" s="163"/>
      <c r="J537" s="163"/>
      <c r="K537" s="163"/>
      <c r="L537" s="163"/>
      <c r="M537" s="163"/>
      <c r="N537" s="163"/>
      <c r="O537" s="163"/>
      <c r="P537" s="163"/>
      <c r="Q537" s="204"/>
      <c r="R537" s="173"/>
      <c r="S537" s="173"/>
      <c r="T537" s="173"/>
      <c r="U537" s="173"/>
      <c r="AC537" s="219"/>
      <c r="AD537" s="219"/>
      <c r="AE537" s="219"/>
      <c r="AF537" s="219"/>
      <c r="AG537" s="219"/>
      <c r="AH537" s="219"/>
      <c r="AI537" s="219"/>
    </row>
    <row r="538" spans="1:35" s="164" customFormat="1">
      <c r="A538" s="204"/>
      <c r="B538" s="165"/>
      <c r="C538" s="165"/>
      <c r="D538" s="163"/>
      <c r="E538" s="163"/>
      <c r="F538" s="165"/>
      <c r="G538" s="165"/>
      <c r="H538" s="163"/>
      <c r="I538" s="163"/>
      <c r="J538" s="163"/>
      <c r="K538" s="163"/>
      <c r="L538" s="163"/>
      <c r="M538" s="163"/>
      <c r="N538" s="163"/>
      <c r="O538" s="163"/>
      <c r="P538" s="163"/>
      <c r="Q538" s="204"/>
      <c r="R538" s="173"/>
      <c r="S538" s="173"/>
      <c r="T538" s="173"/>
      <c r="U538" s="173"/>
      <c r="AC538" s="219"/>
      <c r="AD538" s="219"/>
      <c r="AE538" s="219"/>
      <c r="AF538" s="219"/>
      <c r="AG538" s="219"/>
      <c r="AH538" s="219"/>
      <c r="AI538" s="219"/>
    </row>
    <row r="539" spans="1:35" s="164" customFormat="1">
      <c r="A539" s="204"/>
      <c r="B539" s="165"/>
      <c r="C539" s="165"/>
      <c r="D539" s="163"/>
      <c r="E539" s="163"/>
      <c r="F539" s="165"/>
      <c r="G539" s="165"/>
      <c r="H539" s="163"/>
      <c r="I539" s="163"/>
      <c r="J539" s="163"/>
      <c r="K539" s="163"/>
      <c r="L539" s="163"/>
      <c r="M539" s="163"/>
      <c r="N539" s="163"/>
      <c r="O539" s="163"/>
      <c r="P539" s="163"/>
      <c r="Q539" s="204"/>
      <c r="R539" s="173"/>
      <c r="S539" s="173"/>
      <c r="T539" s="173"/>
      <c r="U539" s="173"/>
      <c r="AC539" s="219"/>
      <c r="AD539" s="219"/>
      <c r="AE539" s="219"/>
      <c r="AF539" s="219"/>
      <c r="AG539" s="219"/>
      <c r="AH539" s="219"/>
      <c r="AI539" s="219"/>
    </row>
    <row r="540" spans="1:35" s="164" customFormat="1">
      <c r="A540" s="204"/>
      <c r="B540" s="165"/>
      <c r="C540" s="165"/>
      <c r="D540" s="163"/>
      <c r="E540" s="163"/>
      <c r="F540" s="165"/>
      <c r="G540" s="165"/>
      <c r="H540" s="163"/>
      <c r="I540" s="163"/>
      <c r="J540" s="163"/>
      <c r="K540" s="163"/>
      <c r="L540" s="163"/>
      <c r="M540" s="163"/>
      <c r="N540" s="163"/>
      <c r="O540" s="163"/>
      <c r="P540" s="163"/>
      <c r="Q540" s="204"/>
      <c r="R540" s="173"/>
      <c r="S540" s="173"/>
      <c r="T540" s="173"/>
      <c r="U540" s="173"/>
      <c r="AC540" s="219"/>
      <c r="AD540" s="219"/>
      <c r="AE540" s="219"/>
      <c r="AF540" s="219"/>
      <c r="AG540" s="219"/>
      <c r="AH540" s="219"/>
      <c r="AI540" s="219"/>
    </row>
    <row r="541" spans="1:35" s="164" customFormat="1">
      <c r="A541" s="204"/>
      <c r="B541" s="165"/>
      <c r="C541" s="165"/>
      <c r="D541" s="163"/>
      <c r="E541" s="163"/>
      <c r="F541" s="165"/>
      <c r="G541" s="165"/>
      <c r="H541" s="163"/>
      <c r="I541" s="163"/>
      <c r="J541" s="163"/>
      <c r="K541" s="163"/>
      <c r="L541" s="163"/>
      <c r="M541" s="163"/>
      <c r="N541" s="163"/>
      <c r="O541" s="163"/>
      <c r="P541" s="163"/>
      <c r="Q541" s="204"/>
      <c r="R541" s="173"/>
      <c r="S541" s="173"/>
      <c r="T541" s="173"/>
      <c r="U541" s="173"/>
      <c r="AC541" s="219"/>
      <c r="AD541" s="219"/>
      <c r="AE541" s="219"/>
      <c r="AF541" s="219"/>
      <c r="AG541" s="219"/>
      <c r="AH541" s="219"/>
      <c r="AI541" s="219"/>
    </row>
    <row r="542" spans="1:35" s="164" customFormat="1">
      <c r="A542" s="204"/>
      <c r="B542" s="165"/>
      <c r="C542" s="165"/>
      <c r="D542" s="163"/>
      <c r="E542" s="163"/>
      <c r="F542" s="165"/>
      <c r="G542" s="165"/>
      <c r="H542" s="163"/>
      <c r="I542" s="163"/>
      <c r="J542" s="163"/>
      <c r="K542" s="163"/>
      <c r="L542" s="163"/>
      <c r="M542" s="163"/>
      <c r="N542" s="163"/>
      <c r="O542" s="163"/>
      <c r="P542" s="163"/>
      <c r="Q542" s="204"/>
      <c r="R542" s="173"/>
      <c r="S542" s="173"/>
      <c r="T542" s="173"/>
      <c r="U542" s="173"/>
      <c r="AC542" s="219"/>
      <c r="AD542" s="219"/>
      <c r="AE542" s="219"/>
      <c r="AF542" s="219"/>
      <c r="AG542" s="219"/>
      <c r="AH542" s="219"/>
      <c r="AI542" s="219"/>
    </row>
    <row r="543" spans="1:35" s="164" customFormat="1">
      <c r="A543" s="204"/>
      <c r="B543" s="165"/>
      <c r="C543" s="165"/>
      <c r="D543" s="163"/>
      <c r="E543" s="163"/>
      <c r="F543" s="165"/>
      <c r="G543" s="165"/>
      <c r="H543" s="163"/>
      <c r="I543" s="163"/>
      <c r="J543" s="163"/>
      <c r="K543" s="163"/>
      <c r="L543" s="163"/>
      <c r="M543" s="163"/>
      <c r="N543" s="163"/>
      <c r="O543" s="163"/>
      <c r="P543" s="163"/>
      <c r="Q543" s="204"/>
      <c r="R543" s="173"/>
      <c r="S543" s="173"/>
      <c r="T543" s="173"/>
      <c r="U543" s="173"/>
      <c r="AC543" s="219"/>
      <c r="AD543" s="219"/>
      <c r="AE543" s="219"/>
      <c r="AF543" s="219"/>
      <c r="AG543" s="219"/>
      <c r="AH543" s="219"/>
      <c r="AI543" s="219"/>
    </row>
    <row r="544" spans="1:35" s="164" customFormat="1">
      <c r="A544" s="204"/>
      <c r="B544" s="165"/>
      <c r="C544" s="165"/>
      <c r="D544" s="163"/>
      <c r="E544" s="163"/>
      <c r="F544" s="165"/>
      <c r="G544" s="165"/>
      <c r="H544" s="163"/>
      <c r="I544" s="163"/>
      <c r="J544" s="163"/>
      <c r="K544" s="163"/>
      <c r="L544" s="163"/>
      <c r="M544" s="163"/>
      <c r="N544" s="163"/>
      <c r="O544" s="163"/>
      <c r="P544" s="163"/>
      <c r="Q544" s="204"/>
      <c r="R544" s="173"/>
      <c r="S544" s="173"/>
      <c r="T544" s="173"/>
      <c r="U544" s="173"/>
      <c r="AC544" s="219"/>
      <c r="AD544" s="219"/>
      <c r="AE544" s="219"/>
      <c r="AF544" s="219"/>
      <c r="AG544" s="219"/>
      <c r="AH544" s="219"/>
      <c r="AI544" s="219"/>
    </row>
    <row r="545" spans="1:35" s="164" customFormat="1">
      <c r="A545" s="204"/>
      <c r="B545" s="165"/>
      <c r="C545" s="165"/>
      <c r="D545" s="163"/>
      <c r="E545" s="163"/>
      <c r="F545" s="165"/>
      <c r="G545" s="165"/>
      <c r="H545" s="163"/>
      <c r="I545" s="163"/>
      <c r="J545" s="163"/>
      <c r="K545" s="163"/>
      <c r="L545" s="163"/>
      <c r="M545" s="163"/>
      <c r="N545" s="163"/>
      <c r="O545" s="163"/>
      <c r="P545" s="163"/>
      <c r="Q545" s="204"/>
      <c r="R545" s="173"/>
      <c r="S545" s="173"/>
      <c r="T545" s="173"/>
      <c r="U545" s="173"/>
      <c r="AC545" s="219"/>
      <c r="AD545" s="219"/>
      <c r="AE545" s="219"/>
      <c r="AF545" s="219"/>
      <c r="AG545" s="219"/>
      <c r="AH545" s="219"/>
      <c r="AI545" s="219"/>
    </row>
    <row r="546" spans="1:35" s="164" customFormat="1">
      <c r="A546" s="204"/>
      <c r="B546" s="165"/>
      <c r="C546" s="165"/>
      <c r="D546" s="163"/>
      <c r="E546" s="163"/>
      <c r="F546" s="165"/>
      <c r="G546" s="165"/>
      <c r="H546" s="163"/>
      <c r="I546" s="163"/>
      <c r="J546" s="163"/>
      <c r="K546" s="163"/>
      <c r="L546" s="163"/>
      <c r="M546" s="163"/>
      <c r="N546" s="163"/>
      <c r="O546" s="163"/>
      <c r="P546" s="163"/>
      <c r="Q546" s="204"/>
      <c r="R546" s="173"/>
      <c r="S546" s="173"/>
      <c r="T546" s="173"/>
      <c r="U546" s="173"/>
      <c r="AC546" s="219"/>
      <c r="AD546" s="219"/>
      <c r="AE546" s="219"/>
      <c r="AF546" s="219"/>
      <c r="AG546" s="219"/>
      <c r="AH546" s="219"/>
      <c r="AI546" s="219"/>
    </row>
    <row r="547" spans="1:35" s="164" customFormat="1">
      <c r="A547" s="204"/>
      <c r="B547" s="165"/>
      <c r="C547" s="165"/>
      <c r="D547" s="163"/>
      <c r="E547" s="163"/>
      <c r="F547" s="165"/>
      <c r="G547" s="165"/>
      <c r="H547" s="163"/>
      <c r="I547" s="163"/>
      <c r="J547" s="163"/>
      <c r="K547" s="163"/>
      <c r="L547" s="163"/>
      <c r="M547" s="163"/>
      <c r="N547" s="163"/>
      <c r="O547" s="163"/>
      <c r="P547" s="163"/>
      <c r="Q547" s="204"/>
      <c r="R547" s="173"/>
      <c r="S547" s="173"/>
      <c r="T547" s="173"/>
      <c r="U547" s="173"/>
      <c r="AC547" s="219"/>
      <c r="AD547" s="219"/>
      <c r="AE547" s="219"/>
      <c r="AF547" s="219"/>
      <c r="AG547" s="219"/>
      <c r="AH547" s="219"/>
      <c r="AI547" s="219"/>
    </row>
    <row r="548" spans="1:35" s="164" customFormat="1">
      <c r="A548" s="204"/>
      <c r="B548" s="165"/>
      <c r="C548" s="165"/>
      <c r="D548" s="163"/>
      <c r="E548" s="163"/>
      <c r="F548" s="165"/>
      <c r="G548" s="165"/>
      <c r="H548" s="163"/>
      <c r="I548" s="163"/>
      <c r="J548" s="163"/>
      <c r="K548" s="163"/>
      <c r="L548" s="163"/>
      <c r="M548" s="163"/>
      <c r="N548" s="163"/>
      <c r="O548" s="163"/>
      <c r="P548" s="163"/>
      <c r="Q548" s="204"/>
      <c r="R548" s="173"/>
      <c r="S548" s="173"/>
      <c r="T548" s="173"/>
      <c r="U548" s="173"/>
      <c r="AC548" s="219"/>
      <c r="AD548" s="219"/>
      <c r="AE548" s="219"/>
      <c r="AF548" s="219"/>
      <c r="AG548" s="219"/>
      <c r="AH548" s="219"/>
      <c r="AI548" s="219"/>
    </row>
    <row r="549" spans="1:35" s="164" customFormat="1">
      <c r="A549" s="204"/>
      <c r="B549" s="165"/>
      <c r="C549" s="165"/>
      <c r="D549" s="163"/>
      <c r="E549" s="163"/>
      <c r="F549" s="165"/>
      <c r="G549" s="165"/>
      <c r="H549" s="163"/>
      <c r="I549" s="163"/>
      <c r="J549" s="163"/>
      <c r="K549" s="163"/>
      <c r="L549" s="163"/>
      <c r="M549" s="163"/>
      <c r="N549" s="163"/>
      <c r="O549" s="163"/>
      <c r="P549" s="163"/>
      <c r="Q549" s="204"/>
      <c r="R549" s="173"/>
      <c r="S549" s="173"/>
      <c r="T549" s="173"/>
      <c r="U549" s="173"/>
      <c r="AC549" s="219"/>
      <c r="AD549" s="219"/>
      <c r="AE549" s="219"/>
      <c r="AF549" s="219"/>
      <c r="AG549" s="219"/>
      <c r="AH549" s="219"/>
      <c r="AI549" s="219"/>
    </row>
    <row r="550" spans="1:35" s="164" customFormat="1">
      <c r="A550" s="204"/>
      <c r="B550" s="165"/>
      <c r="C550" s="165"/>
      <c r="D550" s="163"/>
      <c r="E550" s="163"/>
      <c r="F550" s="165"/>
      <c r="G550" s="165"/>
      <c r="H550" s="163"/>
      <c r="I550" s="163"/>
      <c r="J550" s="163"/>
      <c r="K550" s="163"/>
      <c r="L550" s="163"/>
      <c r="M550" s="163"/>
      <c r="N550" s="163"/>
      <c r="O550" s="163"/>
      <c r="P550" s="163"/>
      <c r="Q550" s="204"/>
      <c r="R550" s="173"/>
      <c r="S550" s="173"/>
      <c r="T550" s="173"/>
      <c r="U550" s="173"/>
      <c r="AC550" s="219"/>
      <c r="AD550" s="219"/>
      <c r="AE550" s="219"/>
      <c r="AF550" s="219"/>
      <c r="AG550" s="219"/>
      <c r="AH550" s="219"/>
      <c r="AI550" s="219"/>
    </row>
    <row r="551" spans="1:35" s="164" customFormat="1">
      <c r="A551" s="204"/>
      <c r="B551" s="165"/>
      <c r="C551" s="165"/>
      <c r="D551" s="163"/>
      <c r="E551" s="163"/>
      <c r="F551" s="165"/>
      <c r="G551" s="165"/>
      <c r="H551" s="163"/>
      <c r="I551" s="163"/>
      <c r="J551" s="163"/>
      <c r="K551" s="163"/>
      <c r="L551" s="163"/>
      <c r="M551" s="163"/>
      <c r="N551" s="163"/>
      <c r="O551" s="163"/>
      <c r="P551" s="163"/>
      <c r="Q551" s="204"/>
      <c r="R551" s="173"/>
      <c r="S551" s="173"/>
      <c r="T551" s="173"/>
      <c r="U551" s="173"/>
      <c r="AC551" s="219"/>
      <c r="AD551" s="219"/>
      <c r="AE551" s="219"/>
      <c r="AF551" s="219"/>
      <c r="AG551" s="219"/>
      <c r="AH551" s="219"/>
      <c r="AI551" s="219"/>
    </row>
    <row r="552" spans="1:35" s="164" customFormat="1">
      <c r="A552" s="204"/>
      <c r="B552" s="165"/>
      <c r="C552" s="165"/>
      <c r="D552" s="163"/>
      <c r="E552" s="163"/>
      <c r="F552" s="165"/>
      <c r="G552" s="165"/>
      <c r="H552" s="163"/>
      <c r="I552" s="163"/>
      <c r="J552" s="163"/>
      <c r="K552" s="163"/>
      <c r="L552" s="163"/>
      <c r="M552" s="163"/>
      <c r="N552" s="163"/>
      <c r="O552" s="163"/>
      <c r="P552" s="163"/>
      <c r="Q552" s="204"/>
      <c r="R552" s="173"/>
      <c r="S552" s="173"/>
      <c r="T552" s="173"/>
      <c r="U552" s="173"/>
      <c r="AC552" s="219"/>
      <c r="AD552" s="219"/>
      <c r="AE552" s="219"/>
      <c r="AF552" s="219"/>
      <c r="AG552" s="219"/>
      <c r="AH552" s="219"/>
      <c r="AI552" s="219"/>
    </row>
    <row r="553" spans="1:35" s="164" customFormat="1">
      <c r="A553" s="204"/>
      <c r="B553" s="165"/>
      <c r="C553" s="165"/>
      <c r="D553" s="163"/>
      <c r="E553" s="163"/>
      <c r="F553" s="165"/>
      <c r="G553" s="165"/>
      <c r="H553" s="163"/>
      <c r="I553" s="163"/>
      <c r="J553" s="163"/>
      <c r="K553" s="163"/>
      <c r="L553" s="163"/>
      <c r="M553" s="163"/>
      <c r="N553" s="163"/>
      <c r="O553" s="163"/>
      <c r="P553" s="163"/>
      <c r="Q553" s="204"/>
      <c r="R553" s="173"/>
      <c r="S553" s="173"/>
      <c r="T553" s="173"/>
      <c r="U553" s="173"/>
      <c r="AC553" s="219"/>
      <c r="AD553" s="219"/>
      <c r="AE553" s="219"/>
      <c r="AF553" s="219"/>
      <c r="AG553" s="219"/>
      <c r="AH553" s="219"/>
      <c r="AI553" s="219"/>
    </row>
    <row r="554" spans="1:35" s="164" customFormat="1">
      <c r="A554" s="204"/>
      <c r="B554" s="165"/>
      <c r="C554" s="165"/>
      <c r="D554" s="163"/>
      <c r="E554" s="163"/>
      <c r="F554" s="165"/>
      <c r="G554" s="165"/>
      <c r="H554" s="163"/>
      <c r="I554" s="163"/>
      <c r="J554" s="163"/>
      <c r="K554" s="163"/>
      <c r="L554" s="163"/>
      <c r="M554" s="163"/>
      <c r="N554" s="163"/>
      <c r="O554" s="163"/>
      <c r="P554" s="163"/>
      <c r="Q554" s="204"/>
      <c r="R554" s="173"/>
      <c r="S554" s="173"/>
      <c r="T554" s="173"/>
      <c r="U554" s="173"/>
      <c r="AC554" s="219"/>
      <c r="AD554" s="219"/>
      <c r="AE554" s="219"/>
      <c r="AF554" s="219"/>
      <c r="AG554" s="219"/>
      <c r="AH554" s="219"/>
      <c r="AI554" s="219"/>
    </row>
    <row r="555" spans="1:35" s="164" customFormat="1">
      <c r="A555" s="204"/>
      <c r="B555" s="165"/>
      <c r="C555" s="165"/>
      <c r="D555" s="163"/>
      <c r="E555" s="163"/>
      <c r="F555" s="165"/>
      <c r="G555" s="165"/>
      <c r="H555" s="163"/>
      <c r="I555" s="163"/>
      <c r="J555" s="163"/>
      <c r="K555" s="163"/>
      <c r="L555" s="163"/>
      <c r="M555" s="163"/>
      <c r="N555" s="163"/>
      <c r="O555" s="163"/>
      <c r="P555" s="163"/>
      <c r="Q555" s="204"/>
      <c r="R555" s="173"/>
      <c r="S555" s="173"/>
      <c r="T555" s="173"/>
      <c r="U555" s="173"/>
      <c r="AC555" s="219"/>
      <c r="AD555" s="219"/>
      <c r="AE555" s="219"/>
      <c r="AF555" s="219"/>
      <c r="AG555" s="219"/>
      <c r="AH555" s="219"/>
      <c r="AI555" s="219"/>
    </row>
    <row r="556" spans="1:35" s="164" customFormat="1">
      <c r="A556" s="204"/>
      <c r="B556" s="165"/>
      <c r="C556" s="165"/>
      <c r="D556" s="163"/>
      <c r="E556" s="163"/>
      <c r="F556" s="165"/>
      <c r="G556" s="165"/>
      <c r="H556" s="163"/>
      <c r="I556" s="163"/>
      <c r="J556" s="163"/>
      <c r="K556" s="163"/>
      <c r="L556" s="163"/>
      <c r="M556" s="163"/>
      <c r="N556" s="163"/>
      <c r="O556" s="163"/>
      <c r="P556" s="163"/>
      <c r="Q556" s="204"/>
      <c r="R556" s="173"/>
      <c r="S556" s="173"/>
      <c r="T556" s="173"/>
      <c r="U556" s="173"/>
      <c r="AC556" s="219"/>
      <c r="AD556" s="219"/>
      <c r="AE556" s="219"/>
      <c r="AF556" s="219"/>
      <c r="AG556" s="219"/>
      <c r="AH556" s="219"/>
      <c r="AI556" s="219"/>
    </row>
    <row r="557" spans="1:35" s="164" customFormat="1">
      <c r="A557" s="204"/>
      <c r="B557" s="165"/>
      <c r="C557" s="165"/>
      <c r="D557" s="163"/>
      <c r="E557" s="163"/>
      <c r="F557" s="165"/>
      <c r="G557" s="165"/>
      <c r="H557" s="163"/>
      <c r="I557" s="163"/>
      <c r="J557" s="163"/>
      <c r="K557" s="163"/>
      <c r="L557" s="163"/>
      <c r="M557" s="163"/>
      <c r="N557" s="163"/>
      <c r="O557" s="163"/>
      <c r="P557" s="163"/>
      <c r="Q557" s="204"/>
      <c r="R557" s="173"/>
      <c r="S557" s="173"/>
      <c r="T557" s="173"/>
      <c r="U557" s="173"/>
      <c r="AC557" s="219"/>
      <c r="AD557" s="219"/>
      <c r="AE557" s="219"/>
      <c r="AF557" s="219"/>
      <c r="AG557" s="219"/>
      <c r="AH557" s="219"/>
      <c r="AI557" s="219"/>
    </row>
    <row r="558" spans="1:35" s="164" customFormat="1">
      <c r="A558" s="204"/>
      <c r="B558" s="165"/>
      <c r="C558" s="165"/>
      <c r="D558" s="163"/>
      <c r="E558" s="163"/>
      <c r="F558" s="165"/>
      <c r="G558" s="165"/>
      <c r="H558" s="163"/>
      <c r="I558" s="163"/>
      <c r="J558" s="163"/>
      <c r="K558" s="163"/>
      <c r="L558" s="163"/>
      <c r="M558" s="163"/>
      <c r="N558" s="163"/>
      <c r="O558" s="163"/>
      <c r="P558" s="163"/>
      <c r="Q558" s="204"/>
      <c r="R558" s="173"/>
      <c r="S558" s="173"/>
      <c r="T558" s="173"/>
      <c r="U558" s="173"/>
      <c r="AC558" s="219"/>
      <c r="AD558" s="219"/>
      <c r="AE558" s="219"/>
      <c r="AF558" s="219"/>
      <c r="AG558" s="219"/>
      <c r="AH558" s="219"/>
      <c r="AI558" s="219"/>
    </row>
    <row r="559" spans="1:35" s="164" customFormat="1">
      <c r="A559" s="204"/>
      <c r="B559" s="165"/>
      <c r="C559" s="165"/>
      <c r="D559" s="163"/>
      <c r="E559" s="163"/>
      <c r="F559" s="165"/>
      <c r="G559" s="165"/>
      <c r="H559" s="163"/>
      <c r="I559" s="163"/>
      <c r="J559" s="163"/>
      <c r="K559" s="163"/>
      <c r="L559" s="163"/>
      <c r="M559" s="163"/>
      <c r="N559" s="163"/>
      <c r="O559" s="163"/>
      <c r="P559" s="163"/>
      <c r="Q559" s="204"/>
      <c r="R559" s="173"/>
      <c r="S559" s="173"/>
      <c r="T559" s="173"/>
      <c r="U559" s="173"/>
      <c r="AC559" s="219"/>
      <c r="AD559" s="219"/>
      <c r="AE559" s="219"/>
      <c r="AF559" s="219"/>
      <c r="AG559" s="219"/>
      <c r="AH559" s="219"/>
      <c r="AI559" s="219"/>
    </row>
    <row r="560" spans="1:35" s="164" customFormat="1">
      <c r="A560" s="204"/>
      <c r="B560" s="165"/>
      <c r="C560" s="165"/>
      <c r="D560" s="163"/>
      <c r="E560" s="163"/>
      <c r="F560" s="165"/>
      <c r="G560" s="165"/>
      <c r="H560" s="163"/>
      <c r="I560" s="163"/>
      <c r="J560" s="163"/>
      <c r="K560" s="163"/>
      <c r="L560" s="163"/>
      <c r="M560" s="163"/>
      <c r="N560" s="163"/>
      <c r="O560" s="163"/>
      <c r="P560" s="163"/>
      <c r="Q560" s="204"/>
      <c r="R560" s="173"/>
      <c r="S560" s="173"/>
      <c r="T560" s="173"/>
      <c r="U560" s="173"/>
      <c r="AC560" s="219"/>
      <c r="AD560" s="219"/>
      <c r="AE560" s="219"/>
      <c r="AF560" s="219"/>
      <c r="AG560" s="219"/>
      <c r="AH560" s="219"/>
      <c r="AI560" s="219"/>
    </row>
    <row r="561" spans="1:35" s="164" customFormat="1">
      <c r="A561" s="204"/>
      <c r="B561" s="165"/>
      <c r="C561" s="165"/>
      <c r="D561" s="163"/>
      <c r="E561" s="163"/>
      <c r="F561" s="165"/>
      <c r="G561" s="165"/>
      <c r="H561" s="163"/>
      <c r="I561" s="163"/>
      <c r="J561" s="163"/>
      <c r="K561" s="163"/>
      <c r="L561" s="163"/>
      <c r="M561" s="163"/>
      <c r="N561" s="163"/>
      <c r="O561" s="163"/>
      <c r="P561" s="163"/>
      <c r="Q561" s="204"/>
      <c r="R561" s="173"/>
      <c r="S561" s="173"/>
      <c r="T561" s="173"/>
      <c r="U561" s="173"/>
      <c r="AC561" s="219"/>
      <c r="AD561" s="219"/>
      <c r="AE561" s="219"/>
      <c r="AF561" s="219"/>
      <c r="AG561" s="219"/>
      <c r="AH561" s="219"/>
      <c r="AI561" s="219"/>
    </row>
    <row r="562" spans="1:35" s="164" customFormat="1">
      <c r="A562" s="204"/>
      <c r="B562" s="165"/>
      <c r="C562" s="165"/>
      <c r="D562" s="163"/>
      <c r="E562" s="163"/>
      <c r="F562" s="165"/>
      <c r="G562" s="165"/>
      <c r="H562" s="163"/>
      <c r="I562" s="163"/>
      <c r="J562" s="163"/>
      <c r="K562" s="163"/>
      <c r="L562" s="163"/>
      <c r="M562" s="163"/>
      <c r="N562" s="163"/>
      <c r="O562" s="163"/>
      <c r="P562" s="163"/>
      <c r="Q562" s="204"/>
      <c r="R562" s="173"/>
      <c r="S562" s="173"/>
      <c r="T562" s="173"/>
      <c r="U562" s="173"/>
      <c r="AC562" s="219"/>
      <c r="AD562" s="219"/>
      <c r="AE562" s="219"/>
      <c r="AF562" s="219"/>
      <c r="AG562" s="219"/>
      <c r="AH562" s="219"/>
      <c r="AI562" s="219"/>
    </row>
    <row r="563" spans="1:35" s="164" customFormat="1">
      <c r="A563" s="204"/>
      <c r="B563" s="165"/>
      <c r="C563" s="165"/>
      <c r="D563" s="163"/>
      <c r="E563" s="163"/>
      <c r="F563" s="165"/>
      <c r="G563" s="165"/>
      <c r="H563" s="163"/>
      <c r="I563" s="163"/>
      <c r="J563" s="163"/>
      <c r="K563" s="163"/>
      <c r="L563" s="163"/>
      <c r="M563" s="163"/>
      <c r="N563" s="163"/>
      <c r="O563" s="163"/>
      <c r="P563" s="163"/>
      <c r="Q563" s="204"/>
      <c r="R563" s="173"/>
      <c r="S563" s="173"/>
      <c r="T563" s="173"/>
      <c r="U563" s="173"/>
      <c r="AC563" s="219"/>
      <c r="AD563" s="219"/>
      <c r="AE563" s="219"/>
      <c r="AF563" s="219"/>
      <c r="AG563" s="219"/>
      <c r="AH563" s="219"/>
      <c r="AI563" s="219"/>
    </row>
    <row r="564" spans="1:35" s="164" customFormat="1">
      <c r="A564" s="204"/>
      <c r="B564" s="165"/>
      <c r="C564" s="165"/>
      <c r="D564" s="163"/>
      <c r="E564" s="163"/>
      <c r="F564" s="165"/>
      <c r="G564" s="165"/>
      <c r="H564" s="163"/>
      <c r="I564" s="163"/>
      <c r="J564" s="163"/>
      <c r="K564" s="163"/>
      <c r="L564" s="163"/>
      <c r="M564" s="163"/>
      <c r="N564" s="163"/>
      <c r="O564" s="163"/>
      <c r="P564" s="163"/>
      <c r="Q564" s="204"/>
      <c r="R564" s="173"/>
      <c r="S564" s="173"/>
      <c r="T564" s="173"/>
      <c r="U564" s="173"/>
      <c r="AC564" s="219"/>
      <c r="AD564" s="219"/>
      <c r="AE564" s="219"/>
      <c r="AF564" s="219"/>
      <c r="AG564" s="219"/>
      <c r="AH564" s="219"/>
      <c r="AI564" s="219"/>
    </row>
    <row r="565" spans="1:35" s="164" customFormat="1">
      <c r="A565" s="204"/>
      <c r="B565" s="165"/>
      <c r="C565" s="165"/>
      <c r="D565" s="163"/>
      <c r="E565" s="163"/>
      <c r="F565" s="165"/>
      <c r="G565" s="165"/>
      <c r="H565" s="163"/>
      <c r="I565" s="163"/>
      <c r="J565" s="163"/>
      <c r="K565" s="163"/>
      <c r="L565" s="163"/>
      <c r="M565" s="163"/>
      <c r="N565" s="163"/>
      <c r="O565" s="163"/>
      <c r="P565" s="163"/>
      <c r="Q565" s="204"/>
      <c r="R565" s="173"/>
      <c r="S565" s="173"/>
      <c r="T565" s="173"/>
      <c r="U565" s="173"/>
      <c r="AC565" s="219"/>
      <c r="AD565" s="219"/>
      <c r="AE565" s="219"/>
      <c r="AF565" s="219"/>
      <c r="AG565" s="219"/>
      <c r="AH565" s="219"/>
      <c r="AI565" s="219"/>
    </row>
    <row r="566" spans="1:35" s="164" customFormat="1">
      <c r="A566" s="204"/>
      <c r="B566" s="165"/>
      <c r="C566" s="165"/>
      <c r="D566" s="163"/>
      <c r="E566" s="163"/>
      <c r="F566" s="165"/>
      <c r="G566" s="165"/>
      <c r="H566" s="163"/>
      <c r="I566" s="163"/>
      <c r="J566" s="163"/>
      <c r="K566" s="163"/>
      <c r="L566" s="163"/>
      <c r="M566" s="163"/>
      <c r="N566" s="163"/>
      <c r="O566" s="163"/>
      <c r="P566" s="163"/>
      <c r="Q566" s="204"/>
      <c r="R566" s="173"/>
      <c r="S566" s="173"/>
      <c r="T566" s="173"/>
      <c r="U566" s="173"/>
      <c r="AC566" s="219"/>
      <c r="AD566" s="219"/>
      <c r="AE566" s="219"/>
      <c r="AF566" s="219"/>
      <c r="AG566" s="219"/>
      <c r="AH566" s="219"/>
      <c r="AI566" s="219"/>
    </row>
    <row r="567" spans="1:35" s="164" customFormat="1">
      <c r="A567" s="204"/>
      <c r="B567" s="165"/>
      <c r="C567" s="165"/>
      <c r="D567" s="163"/>
      <c r="E567" s="163"/>
      <c r="F567" s="165"/>
      <c r="G567" s="165"/>
      <c r="H567" s="163"/>
      <c r="I567" s="163"/>
      <c r="J567" s="163"/>
      <c r="K567" s="163"/>
      <c r="L567" s="163"/>
      <c r="M567" s="163"/>
      <c r="N567" s="163"/>
      <c r="O567" s="163"/>
      <c r="P567" s="163"/>
      <c r="Q567" s="204"/>
      <c r="R567" s="173"/>
      <c r="S567" s="173"/>
      <c r="T567" s="173"/>
      <c r="U567" s="173"/>
      <c r="AC567" s="219"/>
      <c r="AD567" s="219"/>
      <c r="AE567" s="219"/>
      <c r="AF567" s="219"/>
      <c r="AG567" s="219"/>
      <c r="AH567" s="219"/>
      <c r="AI567" s="219"/>
    </row>
    <row r="568" spans="1:35" s="164" customFormat="1">
      <c r="A568" s="204"/>
      <c r="B568" s="165"/>
      <c r="C568" s="165"/>
      <c r="D568" s="163"/>
      <c r="E568" s="163"/>
      <c r="F568" s="165"/>
      <c r="G568" s="165"/>
      <c r="H568" s="163"/>
      <c r="I568" s="163"/>
      <c r="J568" s="163"/>
      <c r="K568" s="163"/>
      <c r="L568" s="163"/>
      <c r="M568" s="163"/>
      <c r="N568" s="163"/>
      <c r="O568" s="163"/>
      <c r="P568" s="163"/>
      <c r="Q568" s="204"/>
      <c r="R568" s="173"/>
      <c r="S568" s="173"/>
      <c r="T568" s="173"/>
      <c r="U568" s="173"/>
      <c r="AC568" s="219"/>
      <c r="AD568" s="219"/>
      <c r="AE568" s="219"/>
      <c r="AF568" s="219"/>
      <c r="AG568" s="219"/>
      <c r="AH568" s="219"/>
      <c r="AI568" s="219"/>
    </row>
    <row r="569" spans="1:35" s="164" customFormat="1">
      <c r="A569" s="204"/>
      <c r="B569" s="165"/>
      <c r="C569" s="165"/>
      <c r="D569" s="163"/>
      <c r="E569" s="163"/>
      <c r="F569" s="165"/>
      <c r="G569" s="165"/>
      <c r="H569" s="163"/>
      <c r="I569" s="163"/>
      <c r="J569" s="163"/>
      <c r="K569" s="163"/>
      <c r="L569" s="163"/>
      <c r="M569" s="163"/>
      <c r="N569" s="163"/>
      <c r="O569" s="163"/>
      <c r="P569" s="163"/>
      <c r="Q569" s="204"/>
      <c r="R569" s="173"/>
      <c r="S569" s="173"/>
      <c r="T569" s="173"/>
      <c r="U569" s="173"/>
      <c r="AC569" s="219"/>
      <c r="AD569" s="219"/>
      <c r="AE569" s="219"/>
      <c r="AF569" s="219"/>
      <c r="AG569" s="219"/>
      <c r="AH569" s="219"/>
      <c r="AI569" s="219"/>
    </row>
    <row r="570" spans="1:35" s="164" customFormat="1">
      <c r="A570" s="204"/>
      <c r="B570" s="165"/>
      <c r="C570" s="165"/>
      <c r="D570" s="163"/>
      <c r="E570" s="163"/>
      <c r="F570" s="165"/>
      <c r="G570" s="165"/>
      <c r="H570" s="163"/>
      <c r="I570" s="163"/>
      <c r="J570" s="163"/>
      <c r="K570" s="163"/>
      <c r="L570" s="163"/>
      <c r="M570" s="163"/>
      <c r="N570" s="163"/>
      <c r="O570" s="163"/>
      <c r="P570" s="163"/>
      <c r="Q570" s="204"/>
      <c r="R570" s="173"/>
      <c r="S570" s="173"/>
      <c r="T570" s="173"/>
      <c r="U570" s="173"/>
      <c r="AC570" s="219"/>
      <c r="AD570" s="219"/>
      <c r="AE570" s="219"/>
      <c r="AF570" s="219"/>
      <c r="AG570" s="219"/>
      <c r="AH570" s="219"/>
      <c r="AI570" s="219"/>
    </row>
    <row r="571" spans="1:35" s="164" customFormat="1">
      <c r="A571" s="204"/>
      <c r="B571" s="165"/>
      <c r="C571" s="165"/>
      <c r="D571" s="163"/>
      <c r="E571" s="163"/>
      <c r="F571" s="165"/>
      <c r="G571" s="165"/>
      <c r="H571" s="163"/>
      <c r="I571" s="163"/>
      <c r="J571" s="163"/>
      <c r="K571" s="163"/>
      <c r="L571" s="163"/>
      <c r="M571" s="163"/>
      <c r="N571" s="163"/>
      <c r="O571" s="163"/>
      <c r="P571" s="163"/>
      <c r="Q571" s="204"/>
      <c r="R571" s="173"/>
      <c r="S571" s="173"/>
      <c r="T571" s="173"/>
      <c r="U571" s="173"/>
      <c r="AC571" s="219"/>
      <c r="AD571" s="219"/>
      <c r="AE571" s="219"/>
      <c r="AF571" s="219"/>
      <c r="AG571" s="219"/>
      <c r="AH571" s="219"/>
      <c r="AI571" s="219"/>
    </row>
    <row r="572" spans="1:35" s="164" customFormat="1">
      <c r="A572" s="204"/>
      <c r="B572" s="165"/>
      <c r="C572" s="165"/>
      <c r="D572" s="163"/>
      <c r="E572" s="163"/>
      <c r="F572" s="165"/>
      <c r="G572" s="165"/>
      <c r="H572" s="163"/>
      <c r="I572" s="163"/>
      <c r="J572" s="163"/>
      <c r="K572" s="163"/>
      <c r="L572" s="163"/>
      <c r="M572" s="163"/>
      <c r="N572" s="163"/>
      <c r="O572" s="163"/>
      <c r="P572" s="163"/>
      <c r="Q572" s="204"/>
      <c r="R572" s="173"/>
      <c r="S572" s="173"/>
      <c r="T572" s="173"/>
      <c r="U572" s="173"/>
      <c r="AC572" s="219"/>
      <c r="AD572" s="219"/>
      <c r="AE572" s="219"/>
      <c r="AF572" s="219"/>
      <c r="AG572" s="219"/>
      <c r="AH572" s="219"/>
      <c r="AI572" s="219"/>
    </row>
    <row r="573" spans="1:35" s="164" customFormat="1">
      <c r="A573" s="204"/>
      <c r="B573" s="165"/>
      <c r="C573" s="165"/>
      <c r="D573" s="163"/>
      <c r="E573" s="163"/>
      <c r="F573" s="165"/>
      <c r="G573" s="165"/>
      <c r="H573" s="163"/>
      <c r="I573" s="163"/>
      <c r="J573" s="163"/>
      <c r="K573" s="163"/>
      <c r="L573" s="163"/>
      <c r="M573" s="163"/>
      <c r="N573" s="163"/>
      <c r="O573" s="163"/>
      <c r="P573" s="163"/>
      <c r="Q573" s="204"/>
      <c r="R573" s="173"/>
      <c r="S573" s="173"/>
      <c r="T573" s="173"/>
      <c r="U573" s="173"/>
      <c r="AC573" s="219"/>
      <c r="AD573" s="219"/>
      <c r="AE573" s="219"/>
      <c r="AF573" s="219"/>
      <c r="AG573" s="219"/>
      <c r="AH573" s="219"/>
      <c r="AI573" s="219"/>
    </row>
    <row r="574" spans="1:35" s="164" customFormat="1">
      <c r="A574" s="204"/>
      <c r="B574" s="165"/>
      <c r="C574" s="165"/>
      <c r="D574" s="163"/>
      <c r="E574" s="163"/>
      <c r="F574" s="165"/>
      <c r="G574" s="165"/>
      <c r="H574" s="163"/>
      <c r="I574" s="163"/>
      <c r="J574" s="163"/>
      <c r="K574" s="163"/>
      <c r="L574" s="163"/>
      <c r="M574" s="163"/>
      <c r="N574" s="163"/>
      <c r="O574" s="163"/>
      <c r="P574" s="163"/>
      <c r="Q574" s="204"/>
      <c r="R574" s="173"/>
      <c r="S574" s="173"/>
      <c r="T574" s="173"/>
      <c r="U574" s="173"/>
      <c r="AC574" s="219"/>
      <c r="AD574" s="219"/>
      <c r="AE574" s="219"/>
      <c r="AF574" s="219"/>
      <c r="AG574" s="219"/>
      <c r="AH574" s="219"/>
      <c r="AI574" s="219"/>
    </row>
    <row r="575" spans="1:35" s="164" customFormat="1">
      <c r="A575" s="204"/>
      <c r="B575" s="165"/>
      <c r="C575" s="165"/>
      <c r="D575" s="163"/>
      <c r="E575" s="163"/>
      <c r="F575" s="165"/>
      <c r="G575" s="165"/>
      <c r="H575" s="163"/>
      <c r="I575" s="163"/>
      <c r="J575" s="163"/>
      <c r="K575" s="163"/>
      <c r="L575" s="163"/>
      <c r="M575" s="163"/>
      <c r="N575" s="163"/>
      <c r="O575" s="163"/>
      <c r="P575" s="163"/>
      <c r="Q575" s="204"/>
      <c r="R575" s="173"/>
      <c r="S575" s="173"/>
      <c r="T575" s="173"/>
      <c r="U575" s="173"/>
      <c r="AC575" s="219"/>
      <c r="AD575" s="219"/>
      <c r="AE575" s="219"/>
      <c r="AF575" s="219"/>
      <c r="AG575" s="219"/>
      <c r="AH575" s="219"/>
      <c r="AI575" s="219"/>
    </row>
    <row r="576" spans="1:35" s="164" customFormat="1">
      <c r="A576" s="204"/>
      <c r="B576" s="165"/>
      <c r="C576" s="165"/>
      <c r="D576" s="163"/>
      <c r="E576" s="163"/>
      <c r="F576" s="165"/>
      <c r="G576" s="165"/>
      <c r="H576" s="163"/>
      <c r="I576" s="163"/>
      <c r="J576" s="163"/>
      <c r="K576" s="163"/>
      <c r="L576" s="163"/>
      <c r="M576" s="163"/>
      <c r="N576" s="163"/>
      <c r="O576" s="163"/>
      <c r="P576" s="163"/>
      <c r="Q576" s="204"/>
      <c r="R576" s="173"/>
      <c r="S576" s="173"/>
      <c r="T576" s="173"/>
      <c r="U576" s="173"/>
      <c r="AC576" s="219"/>
      <c r="AD576" s="219"/>
      <c r="AE576" s="219"/>
      <c r="AF576" s="219"/>
      <c r="AG576" s="219"/>
      <c r="AH576" s="219"/>
      <c r="AI576" s="219"/>
    </row>
    <row r="577" spans="1:35" s="164" customFormat="1">
      <c r="A577" s="204"/>
      <c r="B577" s="165"/>
      <c r="C577" s="165"/>
      <c r="D577" s="163"/>
      <c r="E577" s="163"/>
      <c r="F577" s="165"/>
      <c r="G577" s="165"/>
      <c r="H577" s="163"/>
      <c r="I577" s="163"/>
      <c r="J577" s="163"/>
      <c r="K577" s="163"/>
      <c r="L577" s="163"/>
      <c r="M577" s="163"/>
      <c r="N577" s="163"/>
      <c r="O577" s="163"/>
      <c r="P577" s="163"/>
      <c r="Q577" s="204"/>
      <c r="R577" s="173"/>
      <c r="S577" s="173"/>
      <c r="T577" s="173"/>
      <c r="U577" s="173"/>
      <c r="AC577" s="219"/>
      <c r="AD577" s="219"/>
      <c r="AE577" s="219"/>
      <c r="AF577" s="219"/>
      <c r="AG577" s="219"/>
      <c r="AH577" s="219"/>
      <c r="AI577" s="219"/>
    </row>
    <row r="578" spans="1:35" s="164" customFormat="1">
      <c r="A578" s="204"/>
      <c r="B578" s="165"/>
      <c r="C578" s="165"/>
      <c r="D578" s="163"/>
      <c r="E578" s="163"/>
      <c r="F578" s="165"/>
      <c r="G578" s="165"/>
      <c r="H578" s="163"/>
      <c r="I578" s="163"/>
      <c r="J578" s="163"/>
      <c r="K578" s="163"/>
      <c r="L578" s="163"/>
      <c r="M578" s="163"/>
      <c r="N578" s="163"/>
      <c r="O578" s="163"/>
      <c r="P578" s="163"/>
      <c r="Q578" s="204"/>
      <c r="R578" s="173"/>
      <c r="S578" s="173"/>
      <c r="T578" s="173"/>
      <c r="U578" s="173"/>
      <c r="AC578" s="219"/>
      <c r="AD578" s="219"/>
      <c r="AE578" s="219"/>
      <c r="AF578" s="219"/>
      <c r="AG578" s="219"/>
      <c r="AH578" s="219"/>
      <c r="AI578" s="219"/>
    </row>
    <row r="579" spans="1:35" s="164" customFormat="1">
      <c r="A579" s="204"/>
      <c r="B579" s="165"/>
      <c r="C579" s="165"/>
      <c r="D579" s="163"/>
      <c r="E579" s="163"/>
      <c r="F579" s="165"/>
      <c r="G579" s="165"/>
      <c r="H579" s="163"/>
      <c r="I579" s="163"/>
      <c r="J579" s="163"/>
      <c r="K579" s="163"/>
      <c r="L579" s="163"/>
      <c r="M579" s="163"/>
      <c r="N579" s="163"/>
      <c r="O579" s="163"/>
      <c r="P579" s="163"/>
      <c r="Q579" s="204"/>
      <c r="R579" s="173"/>
      <c r="S579" s="173"/>
      <c r="T579" s="173"/>
      <c r="U579" s="173"/>
      <c r="AC579" s="219"/>
      <c r="AD579" s="219"/>
      <c r="AE579" s="219"/>
      <c r="AF579" s="219"/>
      <c r="AG579" s="219"/>
      <c r="AH579" s="219"/>
      <c r="AI579" s="219"/>
    </row>
    <row r="580" spans="1:35" s="164" customFormat="1">
      <c r="A580" s="204"/>
      <c r="B580" s="165"/>
      <c r="C580" s="165"/>
      <c r="D580" s="163"/>
      <c r="E580" s="163"/>
      <c r="F580" s="165"/>
      <c r="G580" s="165"/>
      <c r="H580" s="163"/>
      <c r="I580" s="163"/>
      <c r="J580" s="163"/>
      <c r="K580" s="163"/>
      <c r="L580" s="163"/>
      <c r="M580" s="163"/>
      <c r="N580" s="163"/>
      <c r="O580" s="163"/>
      <c r="P580" s="163"/>
      <c r="Q580" s="204"/>
      <c r="R580" s="173"/>
      <c r="S580" s="173"/>
      <c r="T580" s="173"/>
      <c r="U580" s="173"/>
      <c r="AC580" s="219"/>
      <c r="AD580" s="219"/>
      <c r="AE580" s="219"/>
      <c r="AF580" s="219"/>
      <c r="AG580" s="219"/>
      <c r="AH580" s="219"/>
      <c r="AI580" s="219"/>
    </row>
    <row r="581" spans="1:35" s="164" customFormat="1">
      <c r="A581" s="204"/>
      <c r="B581" s="165"/>
      <c r="C581" s="165"/>
      <c r="D581" s="163"/>
      <c r="E581" s="163"/>
      <c r="F581" s="165"/>
      <c r="G581" s="165"/>
      <c r="H581" s="163"/>
      <c r="I581" s="163"/>
      <c r="J581" s="163"/>
      <c r="K581" s="163"/>
      <c r="L581" s="163"/>
      <c r="M581" s="163"/>
      <c r="N581" s="163"/>
      <c r="O581" s="163"/>
      <c r="P581" s="163"/>
      <c r="Q581" s="204"/>
      <c r="R581" s="173"/>
      <c r="S581" s="173"/>
      <c r="T581" s="173"/>
      <c r="U581" s="173"/>
      <c r="AC581" s="219"/>
      <c r="AD581" s="219"/>
      <c r="AE581" s="219"/>
      <c r="AF581" s="219"/>
      <c r="AG581" s="219"/>
      <c r="AH581" s="219"/>
      <c r="AI581" s="219"/>
    </row>
    <row r="582" spans="1:35" s="164" customFormat="1">
      <c r="A582" s="204"/>
      <c r="B582" s="165"/>
      <c r="C582" s="165"/>
      <c r="D582" s="163"/>
      <c r="E582" s="163"/>
      <c r="F582" s="165"/>
      <c r="G582" s="165"/>
      <c r="H582" s="163"/>
      <c r="I582" s="163"/>
      <c r="J582" s="163"/>
      <c r="K582" s="163"/>
      <c r="L582" s="163"/>
      <c r="M582" s="163"/>
      <c r="N582" s="163"/>
      <c r="O582" s="163"/>
      <c r="P582" s="163"/>
      <c r="Q582" s="204"/>
      <c r="R582" s="173"/>
      <c r="S582" s="173"/>
      <c r="T582" s="173"/>
      <c r="U582" s="173"/>
      <c r="AC582" s="219"/>
      <c r="AD582" s="219"/>
      <c r="AE582" s="219"/>
      <c r="AF582" s="219"/>
      <c r="AG582" s="219"/>
      <c r="AH582" s="219"/>
      <c r="AI582" s="219"/>
    </row>
    <row r="583" spans="1:35" s="164" customFormat="1">
      <c r="A583" s="204"/>
      <c r="B583" s="165"/>
      <c r="C583" s="165"/>
      <c r="D583" s="163"/>
      <c r="E583" s="163"/>
      <c r="F583" s="165"/>
      <c r="G583" s="165"/>
      <c r="H583" s="163"/>
      <c r="I583" s="163"/>
      <c r="J583" s="163"/>
      <c r="K583" s="163"/>
      <c r="L583" s="163"/>
      <c r="M583" s="163"/>
      <c r="N583" s="163"/>
      <c r="O583" s="163"/>
      <c r="P583" s="163"/>
      <c r="Q583" s="204"/>
      <c r="R583" s="173"/>
      <c r="S583" s="173"/>
      <c r="T583" s="173"/>
      <c r="U583" s="173"/>
      <c r="AC583" s="219"/>
      <c r="AD583" s="219"/>
      <c r="AE583" s="219"/>
      <c r="AF583" s="219"/>
      <c r="AG583" s="219"/>
      <c r="AH583" s="219"/>
      <c r="AI583" s="219"/>
    </row>
    <row r="584" spans="1:35" s="164" customFormat="1">
      <c r="A584" s="204"/>
      <c r="B584" s="165"/>
      <c r="C584" s="165"/>
      <c r="D584" s="163"/>
      <c r="E584" s="163"/>
      <c r="F584" s="165"/>
      <c r="G584" s="165"/>
      <c r="H584" s="163"/>
      <c r="I584" s="163"/>
      <c r="J584" s="163"/>
      <c r="K584" s="163"/>
      <c r="L584" s="163"/>
      <c r="M584" s="163"/>
      <c r="N584" s="163"/>
      <c r="O584" s="163"/>
      <c r="P584" s="163"/>
      <c r="Q584" s="204"/>
      <c r="R584" s="173"/>
      <c r="S584" s="173"/>
      <c r="T584" s="173"/>
      <c r="U584" s="173"/>
      <c r="AC584" s="219"/>
      <c r="AD584" s="219"/>
      <c r="AE584" s="219"/>
      <c r="AF584" s="219"/>
      <c r="AG584" s="219"/>
      <c r="AH584" s="219"/>
      <c r="AI584" s="219"/>
    </row>
    <row r="585" spans="1:35" s="164" customFormat="1">
      <c r="A585" s="204"/>
      <c r="B585" s="165"/>
      <c r="C585" s="165"/>
      <c r="D585" s="163"/>
      <c r="E585" s="163"/>
      <c r="F585" s="165"/>
      <c r="G585" s="165"/>
      <c r="H585" s="163"/>
      <c r="I585" s="163"/>
      <c r="J585" s="163"/>
      <c r="K585" s="163"/>
      <c r="L585" s="163"/>
      <c r="M585" s="163"/>
      <c r="N585" s="163"/>
      <c r="O585" s="163"/>
      <c r="P585" s="163"/>
      <c r="Q585" s="204"/>
      <c r="R585" s="173"/>
      <c r="S585" s="173"/>
      <c r="T585" s="173"/>
      <c r="U585" s="173"/>
      <c r="AC585" s="219"/>
      <c r="AD585" s="219"/>
      <c r="AE585" s="219"/>
      <c r="AF585" s="219"/>
      <c r="AG585" s="219"/>
      <c r="AH585" s="219"/>
      <c r="AI585" s="219"/>
    </row>
    <row r="586" spans="1:35" s="164" customFormat="1">
      <c r="A586" s="204"/>
      <c r="B586" s="165"/>
      <c r="C586" s="165"/>
      <c r="D586" s="163"/>
      <c r="E586" s="163"/>
      <c r="F586" s="165"/>
      <c r="G586" s="165"/>
      <c r="H586" s="163"/>
      <c r="I586" s="163"/>
      <c r="J586" s="163"/>
      <c r="K586" s="163"/>
      <c r="L586" s="163"/>
      <c r="M586" s="163"/>
      <c r="N586" s="163"/>
      <c r="O586" s="163"/>
      <c r="P586" s="163"/>
      <c r="Q586" s="204"/>
      <c r="R586" s="173"/>
      <c r="S586" s="173"/>
      <c r="T586" s="173"/>
      <c r="U586" s="173"/>
      <c r="AC586" s="219"/>
      <c r="AD586" s="219"/>
      <c r="AE586" s="219"/>
      <c r="AF586" s="219"/>
      <c r="AG586" s="219"/>
      <c r="AH586" s="219"/>
      <c r="AI586" s="219"/>
    </row>
    <row r="587" spans="1:35" s="164" customFormat="1">
      <c r="A587" s="204"/>
      <c r="B587" s="165"/>
      <c r="C587" s="165"/>
      <c r="D587" s="163"/>
      <c r="E587" s="163"/>
      <c r="F587" s="165"/>
      <c r="G587" s="165"/>
      <c r="H587" s="163"/>
      <c r="I587" s="163"/>
      <c r="J587" s="163"/>
      <c r="K587" s="163"/>
      <c r="L587" s="163"/>
      <c r="M587" s="163"/>
      <c r="N587" s="163"/>
      <c r="O587" s="163"/>
      <c r="P587" s="163"/>
      <c r="Q587" s="204"/>
      <c r="R587" s="173"/>
      <c r="S587" s="173"/>
      <c r="T587" s="173"/>
      <c r="U587" s="173"/>
      <c r="AC587" s="219"/>
      <c r="AD587" s="219"/>
      <c r="AE587" s="219"/>
      <c r="AF587" s="219"/>
      <c r="AG587" s="219"/>
      <c r="AH587" s="219"/>
      <c r="AI587" s="219"/>
    </row>
    <row r="588" spans="1:35" s="164" customFormat="1">
      <c r="A588" s="204"/>
      <c r="B588" s="165"/>
      <c r="C588" s="165"/>
      <c r="D588" s="163"/>
      <c r="E588" s="163"/>
      <c r="F588" s="165"/>
      <c r="G588" s="165"/>
      <c r="H588" s="163"/>
      <c r="I588" s="163"/>
      <c r="J588" s="163"/>
      <c r="K588" s="163"/>
      <c r="L588" s="163"/>
      <c r="M588" s="163"/>
      <c r="N588" s="163"/>
      <c r="O588" s="163"/>
      <c r="P588" s="163"/>
      <c r="Q588" s="204"/>
      <c r="R588" s="173"/>
      <c r="S588" s="173"/>
      <c r="T588" s="173"/>
      <c r="U588" s="173"/>
      <c r="AC588" s="219"/>
      <c r="AD588" s="219"/>
      <c r="AE588" s="219"/>
      <c r="AF588" s="219"/>
      <c r="AG588" s="219"/>
      <c r="AH588" s="219"/>
      <c r="AI588" s="219"/>
    </row>
    <row r="589" spans="1:35" s="164" customFormat="1">
      <c r="A589" s="204"/>
      <c r="B589" s="165"/>
      <c r="C589" s="165"/>
      <c r="D589" s="163"/>
      <c r="E589" s="163"/>
      <c r="F589" s="165"/>
      <c r="G589" s="165"/>
      <c r="H589" s="163"/>
      <c r="I589" s="163"/>
      <c r="J589" s="163"/>
      <c r="K589" s="163"/>
      <c r="L589" s="163"/>
      <c r="M589" s="163"/>
      <c r="N589" s="163"/>
      <c r="O589" s="163"/>
      <c r="P589" s="163"/>
      <c r="Q589" s="204"/>
      <c r="R589" s="173"/>
      <c r="S589" s="173"/>
      <c r="T589" s="173"/>
      <c r="U589" s="173"/>
      <c r="AC589" s="219"/>
      <c r="AD589" s="219"/>
      <c r="AE589" s="219"/>
      <c r="AF589" s="219"/>
      <c r="AG589" s="219"/>
      <c r="AH589" s="219"/>
      <c r="AI589" s="219"/>
    </row>
    <row r="590" spans="1:35" s="164" customFormat="1">
      <c r="A590" s="204"/>
      <c r="B590" s="165"/>
      <c r="C590" s="165"/>
      <c r="D590" s="163"/>
      <c r="E590" s="163"/>
      <c r="F590" s="165"/>
      <c r="G590" s="165"/>
      <c r="H590" s="163"/>
      <c r="I590" s="163"/>
      <c r="J590" s="163"/>
      <c r="K590" s="163"/>
      <c r="L590" s="163"/>
      <c r="M590" s="163"/>
      <c r="N590" s="163"/>
      <c r="O590" s="163"/>
      <c r="P590" s="163"/>
      <c r="Q590" s="204"/>
      <c r="R590" s="173"/>
      <c r="S590" s="173"/>
      <c r="T590" s="173"/>
      <c r="U590" s="173"/>
      <c r="AC590" s="219"/>
      <c r="AD590" s="219"/>
      <c r="AE590" s="219"/>
      <c r="AF590" s="219"/>
      <c r="AG590" s="219"/>
      <c r="AH590" s="219"/>
      <c r="AI590" s="219"/>
    </row>
    <row r="591" spans="1:35" s="164" customFormat="1">
      <c r="A591" s="204"/>
      <c r="B591" s="165"/>
      <c r="C591" s="165"/>
      <c r="D591" s="163"/>
      <c r="E591" s="163"/>
      <c r="F591" s="165"/>
      <c r="G591" s="165"/>
      <c r="H591" s="163"/>
      <c r="I591" s="163"/>
      <c r="J591" s="163"/>
      <c r="K591" s="163"/>
      <c r="L591" s="163"/>
      <c r="M591" s="163"/>
      <c r="N591" s="163"/>
      <c r="O591" s="163"/>
      <c r="P591" s="163"/>
      <c r="Q591" s="204"/>
      <c r="R591" s="173"/>
      <c r="S591" s="173"/>
      <c r="T591" s="173"/>
      <c r="U591" s="173"/>
      <c r="AC591" s="219"/>
      <c r="AD591" s="219"/>
      <c r="AE591" s="219"/>
      <c r="AF591" s="219"/>
      <c r="AG591" s="219"/>
      <c r="AH591" s="219"/>
      <c r="AI591" s="219"/>
    </row>
    <row r="592" spans="1:35" s="164" customFormat="1">
      <c r="A592" s="204"/>
      <c r="B592" s="165"/>
      <c r="C592" s="165"/>
      <c r="D592" s="163"/>
      <c r="E592" s="163"/>
      <c r="F592" s="165"/>
      <c r="G592" s="165"/>
      <c r="H592" s="163"/>
      <c r="I592" s="163"/>
      <c r="J592" s="163"/>
      <c r="K592" s="163"/>
      <c r="L592" s="163"/>
      <c r="M592" s="163"/>
      <c r="N592" s="163"/>
      <c r="O592" s="163"/>
      <c r="P592" s="163"/>
      <c r="Q592" s="204"/>
      <c r="R592" s="173"/>
      <c r="S592" s="173"/>
      <c r="T592" s="173"/>
      <c r="U592" s="173"/>
      <c r="AC592" s="219"/>
      <c r="AD592" s="219"/>
      <c r="AE592" s="219"/>
      <c r="AF592" s="219"/>
      <c r="AG592" s="219"/>
      <c r="AH592" s="219"/>
      <c r="AI592" s="219"/>
    </row>
    <row r="593" spans="1:35" s="164" customFormat="1">
      <c r="A593" s="204"/>
      <c r="B593" s="165"/>
      <c r="C593" s="165"/>
      <c r="D593" s="163"/>
      <c r="E593" s="163"/>
      <c r="F593" s="165"/>
      <c r="G593" s="165"/>
      <c r="H593" s="163"/>
      <c r="I593" s="163"/>
      <c r="J593" s="163"/>
      <c r="K593" s="163"/>
      <c r="L593" s="163"/>
      <c r="M593" s="163"/>
      <c r="N593" s="163"/>
      <c r="O593" s="163"/>
      <c r="P593" s="163"/>
      <c r="Q593" s="204"/>
      <c r="R593" s="173"/>
      <c r="S593" s="173"/>
      <c r="T593" s="173"/>
      <c r="U593" s="173"/>
      <c r="AC593" s="219"/>
      <c r="AD593" s="219"/>
      <c r="AE593" s="219"/>
      <c r="AF593" s="219"/>
      <c r="AG593" s="219"/>
      <c r="AH593" s="219"/>
      <c r="AI593" s="219"/>
    </row>
    <row r="594" spans="1:35" s="164" customFormat="1">
      <c r="A594" s="204"/>
      <c r="B594" s="165"/>
      <c r="C594" s="165"/>
      <c r="D594" s="163"/>
      <c r="E594" s="163"/>
      <c r="F594" s="165"/>
      <c r="G594" s="165"/>
      <c r="H594" s="163"/>
      <c r="I594" s="163"/>
      <c r="J594" s="163"/>
      <c r="K594" s="163"/>
      <c r="L594" s="163"/>
      <c r="M594" s="163"/>
      <c r="N594" s="163"/>
      <c r="O594" s="163"/>
      <c r="P594" s="163"/>
      <c r="Q594" s="204"/>
      <c r="R594" s="173"/>
      <c r="S594" s="173"/>
      <c r="T594" s="173"/>
      <c r="U594" s="173"/>
      <c r="AC594" s="219"/>
      <c r="AD594" s="219"/>
      <c r="AE594" s="219"/>
      <c r="AF594" s="219"/>
      <c r="AG594" s="219"/>
      <c r="AH594" s="219"/>
      <c r="AI594" s="219"/>
    </row>
    <row r="595" spans="1:35" s="164" customFormat="1">
      <c r="A595" s="204"/>
      <c r="B595" s="165"/>
      <c r="C595" s="165"/>
      <c r="D595" s="163"/>
      <c r="E595" s="163"/>
      <c r="F595" s="165"/>
      <c r="G595" s="165"/>
      <c r="H595" s="163"/>
      <c r="I595" s="163"/>
      <c r="J595" s="163"/>
      <c r="K595" s="163"/>
      <c r="L595" s="163"/>
      <c r="M595" s="163"/>
      <c r="N595" s="163"/>
      <c r="O595" s="163"/>
      <c r="P595" s="163"/>
      <c r="Q595" s="204"/>
      <c r="R595" s="173"/>
      <c r="S595" s="173"/>
      <c r="T595" s="173"/>
      <c r="U595" s="173"/>
      <c r="AC595" s="219"/>
      <c r="AD595" s="219"/>
      <c r="AE595" s="219"/>
      <c r="AF595" s="219"/>
      <c r="AG595" s="219"/>
      <c r="AH595" s="219"/>
      <c r="AI595" s="219"/>
    </row>
    <row r="596" spans="1:35" s="164" customFormat="1">
      <c r="A596" s="204"/>
      <c r="B596" s="165"/>
      <c r="C596" s="165"/>
      <c r="D596" s="163"/>
      <c r="E596" s="163"/>
      <c r="F596" s="165"/>
      <c r="G596" s="165"/>
      <c r="H596" s="163"/>
      <c r="I596" s="163"/>
      <c r="J596" s="163"/>
      <c r="K596" s="163"/>
      <c r="L596" s="163"/>
      <c r="M596" s="163"/>
      <c r="N596" s="163"/>
      <c r="O596" s="163"/>
      <c r="P596" s="163"/>
      <c r="Q596" s="204"/>
      <c r="R596" s="173"/>
      <c r="S596" s="173"/>
      <c r="T596" s="173"/>
      <c r="U596" s="173"/>
      <c r="AC596" s="219"/>
      <c r="AD596" s="219"/>
      <c r="AE596" s="219"/>
      <c r="AF596" s="219"/>
      <c r="AG596" s="219"/>
      <c r="AH596" s="219"/>
      <c r="AI596" s="219"/>
    </row>
    <row r="597" spans="1:35" s="164" customFormat="1">
      <c r="A597" s="204"/>
      <c r="B597" s="165"/>
      <c r="C597" s="165"/>
      <c r="D597" s="163"/>
      <c r="E597" s="163"/>
      <c r="F597" s="165"/>
      <c r="G597" s="165"/>
      <c r="H597" s="163"/>
      <c r="I597" s="163"/>
      <c r="J597" s="163"/>
      <c r="K597" s="163"/>
      <c r="L597" s="163"/>
      <c r="M597" s="163"/>
      <c r="N597" s="163"/>
      <c r="O597" s="163"/>
      <c r="P597" s="163"/>
      <c r="Q597" s="204"/>
      <c r="R597" s="173"/>
      <c r="S597" s="173"/>
      <c r="T597" s="173"/>
      <c r="U597" s="173"/>
      <c r="AC597" s="219"/>
      <c r="AD597" s="219"/>
      <c r="AE597" s="219"/>
      <c r="AF597" s="219"/>
      <c r="AG597" s="219"/>
      <c r="AH597" s="219"/>
      <c r="AI597" s="219"/>
    </row>
    <row r="598" spans="1:35" s="164" customFormat="1">
      <c r="A598" s="204"/>
      <c r="B598" s="165"/>
      <c r="C598" s="165"/>
      <c r="D598" s="163"/>
      <c r="E598" s="163"/>
      <c r="F598" s="165"/>
      <c r="G598" s="165"/>
      <c r="H598" s="163"/>
      <c r="I598" s="163"/>
      <c r="J598" s="163"/>
      <c r="K598" s="163"/>
      <c r="L598" s="163"/>
      <c r="M598" s="163"/>
      <c r="N598" s="163"/>
      <c r="O598" s="163"/>
      <c r="P598" s="163"/>
      <c r="Q598" s="204"/>
      <c r="R598" s="173"/>
      <c r="S598" s="173"/>
      <c r="T598" s="173"/>
      <c r="U598" s="173"/>
      <c r="AC598" s="219"/>
      <c r="AD598" s="219"/>
      <c r="AE598" s="219"/>
      <c r="AF598" s="219"/>
      <c r="AG598" s="219"/>
      <c r="AH598" s="219"/>
      <c r="AI598" s="219"/>
    </row>
    <row r="599" spans="1:35" s="164" customFormat="1">
      <c r="A599" s="204"/>
      <c r="B599" s="165"/>
      <c r="C599" s="165"/>
      <c r="D599" s="163"/>
      <c r="E599" s="163"/>
      <c r="F599" s="165"/>
      <c r="G599" s="165"/>
      <c r="H599" s="163"/>
      <c r="I599" s="163"/>
      <c r="J599" s="163"/>
      <c r="K599" s="163"/>
      <c r="L599" s="163"/>
      <c r="M599" s="163"/>
      <c r="N599" s="163"/>
      <c r="O599" s="163"/>
      <c r="P599" s="163"/>
      <c r="Q599" s="204"/>
      <c r="R599" s="173"/>
      <c r="S599" s="173"/>
      <c r="T599" s="173"/>
      <c r="U599" s="173"/>
      <c r="AC599" s="219"/>
      <c r="AD599" s="219"/>
      <c r="AE599" s="219"/>
      <c r="AF599" s="219"/>
      <c r="AG599" s="219"/>
      <c r="AH599" s="219"/>
      <c r="AI599" s="219"/>
    </row>
    <row r="600" spans="1:35" s="164" customFormat="1">
      <c r="A600" s="204"/>
      <c r="B600" s="165"/>
      <c r="C600" s="165"/>
      <c r="D600" s="163"/>
      <c r="E600" s="163"/>
      <c r="F600" s="165"/>
      <c r="G600" s="165"/>
      <c r="H600" s="163"/>
      <c r="I600" s="163"/>
      <c r="J600" s="163"/>
      <c r="K600" s="163"/>
      <c r="L600" s="163"/>
      <c r="M600" s="163"/>
      <c r="N600" s="163"/>
      <c r="O600" s="163"/>
      <c r="P600" s="163"/>
      <c r="Q600" s="204"/>
      <c r="R600" s="173"/>
      <c r="S600" s="173"/>
      <c r="T600" s="173"/>
      <c r="U600" s="173"/>
      <c r="AC600" s="219"/>
      <c r="AD600" s="219"/>
      <c r="AE600" s="219"/>
      <c r="AF600" s="219"/>
      <c r="AG600" s="219"/>
      <c r="AH600" s="219"/>
      <c r="AI600" s="219"/>
    </row>
    <row r="601" spans="1:35" s="164" customFormat="1">
      <c r="A601" s="204"/>
      <c r="B601" s="165"/>
      <c r="C601" s="165"/>
      <c r="D601" s="163"/>
      <c r="E601" s="163"/>
      <c r="F601" s="165"/>
      <c r="G601" s="165"/>
      <c r="H601" s="163"/>
      <c r="I601" s="163"/>
      <c r="J601" s="163"/>
      <c r="K601" s="163"/>
      <c r="L601" s="163"/>
      <c r="M601" s="163"/>
      <c r="N601" s="163"/>
      <c r="O601" s="163"/>
      <c r="P601" s="163"/>
      <c r="Q601" s="204"/>
      <c r="R601" s="173"/>
      <c r="S601" s="173"/>
      <c r="T601" s="173"/>
      <c r="U601" s="173"/>
      <c r="AC601" s="219"/>
      <c r="AD601" s="219"/>
      <c r="AE601" s="219"/>
      <c r="AF601" s="219"/>
      <c r="AG601" s="219"/>
      <c r="AH601" s="219"/>
      <c r="AI601" s="219"/>
    </row>
    <row r="602" spans="1:35" s="164" customFormat="1">
      <c r="A602" s="204"/>
      <c r="B602" s="165"/>
      <c r="C602" s="165"/>
      <c r="D602" s="163"/>
      <c r="E602" s="163"/>
      <c r="F602" s="165"/>
      <c r="G602" s="165"/>
      <c r="H602" s="163"/>
      <c r="I602" s="163"/>
      <c r="J602" s="163"/>
      <c r="K602" s="163"/>
      <c r="L602" s="163"/>
      <c r="M602" s="163"/>
      <c r="N602" s="163"/>
      <c r="O602" s="163"/>
      <c r="P602" s="163"/>
      <c r="Q602" s="204"/>
      <c r="R602" s="173"/>
      <c r="S602" s="173"/>
      <c r="T602" s="173"/>
      <c r="U602" s="173"/>
      <c r="AC602" s="219"/>
      <c r="AD602" s="219"/>
      <c r="AE602" s="219"/>
      <c r="AF602" s="219"/>
      <c r="AG602" s="219"/>
      <c r="AH602" s="219"/>
      <c r="AI602" s="219"/>
    </row>
    <row r="603" spans="1:35" s="164" customFormat="1">
      <c r="A603" s="204"/>
      <c r="B603" s="165"/>
      <c r="C603" s="165"/>
      <c r="D603" s="163"/>
      <c r="E603" s="163"/>
      <c r="F603" s="165"/>
      <c r="G603" s="165"/>
      <c r="H603" s="163"/>
      <c r="I603" s="163"/>
      <c r="J603" s="163"/>
      <c r="K603" s="163"/>
      <c r="L603" s="163"/>
      <c r="M603" s="163"/>
      <c r="N603" s="163"/>
      <c r="O603" s="163"/>
      <c r="P603" s="163"/>
      <c r="Q603" s="204"/>
      <c r="R603" s="173"/>
      <c r="S603" s="173"/>
      <c r="T603" s="173"/>
      <c r="U603" s="173"/>
      <c r="AC603" s="219"/>
      <c r="AD603" s="219"/>
      <c r="AE603" s="219"/>
      <c r="AF603" s="219"/>
      <c r="AG603" s="219"/>
      <c r="AH603" s="219"/>
      <c r="AI603" s="219"/>
    </row>
    <row r="604" spans="1:35" s="164" customFormat="1">
      <c r="A604" s="204"/>
      <c r="B604" s="165"/>
      <c r="C604" s="165"/>
      <c r="D604" s="163"/>
      <c r="E604" s="163"/>
      <c r="F604" s="165"/>
      <c r="G604" s="165"/>
      <c r="H604" s="163"/>
      <c r="I604" s="163"/>
      <c r="J604" s="163"/>
      <c r="K604" s="163"/>
      <c r="L604" s="163"/>
      <c r="M604" s="163"/>
      <c r="N604" s="163"/>
      <c r="O604" s="163"/>
      <c r="P604" s="163"/>
      <c r="Q604" s="204"/>
      <c r="R604" s="173"/>
      <c r="S604" s="173"/>
      <c r="T604" s="173"/>
      <c r="U604" s="173"/>
      <c r="AC604" s="219"/>
      <c r="AD604" s="219"/>
      <c r="AE604" s="219"/>
      <c r="AF604" s="219"/>
      <c r="AG604" s="219"/>
      <c r="AH604" s="219"/>
      <c r="AI604" s="219"/>
    </row>
    <row r="605" spans="1:35" s="164" customFormat="1">
      <c r="A605" s="204"/>
      <c r="B605" s="165"/>
      <c r="C605" s="165"/>
      <c r="D605" s="163"/>
      <c r="E605" s="163"/>
      <c r="F605" s="165"/>
      <c r="G605" s="165"/>
      <c r="H605" s="163"/>
      <c r="I605" s="163"/>
      <c r="J605" s="163"/>
      <c r="K605" s="163"/>
      <c r="L605" s="163"/>
      <c r="M605" s="163"/>
      <c r="N605" s="163"/>
      <c r="O605" s="163"/>
      <c r="P605" s="163"/>
      <c r="Q605" s="204"/>
      <c r="R605" s="173"/>
      <c r="S605" s="173"/>
      <c r="T605" s="173"/>
      <c r="U605" s="173"/>
      <c r="AC605" s="219"/>
      <c r="AD605" s="219"/>
      <c r="AE605" s="219"/>
      <c r="AF605" s="219"/>
      <c r="AG605" s="219"/>
      <c r="AH605" s="219"/>
      <c r="AI605" s="219"/>
    </row>
    <row r="606" spans="1:35" s="164" customFormat="1">
      <c r="A606" s="204"/>
      <c r="B606" s="165"/>
      <c r="C606" s="165"/>
      <c r="D606" s="163"/>
      <c r="E606" s="163"/>
      <c r="F606" s="165"/>
      <c r="G606" s="165"/>
      <c r="H606" s="163"/>
      <c r="I606" s="163"/>
      <c r="J606" s="163"/>
      <c r="K606" s="163"/>
      <c r="L606" s="163"/>
      <c r="M606" s="163"/>
      <c r="N606" s="163"/>
      <c r="O606" s="163"/>
      <c r="P606" s="163"/>
      <c r="Q606" s="204"/>
      <c r="R606" s="173"/>
      <c r="S606" s="173"/>
      <c r="T606" s="173"/>
      <c r="U606" s="173"/>
      <c r="AC606" s="219"/>
      <c r="AD606" s="219"/>
      <c r="AE606" s="219"/>
      <c r="AF606" s="219"/>
      <c r="AG606" s="219"/>
      <c r="AH606" s="219"/>
      <c r="AI606" s="219"/>
    </row>
    <row r="607" spans="1:35" s="164" customFormat="1">
      <c r="A607" s="204"/>
      <c r="B607" s="165"/>
      <c r="C607" s="165"/>
      <c r="D607" s="163"/>
      <c r="E607" s="163"/>
      <c r="F607" s="165"/>
      <c r="G607" s="165"/>
      <c r="H607" s="163"/>
      <c r="I607" s="163"/>
      <c r="J607" s="163"/>
      <c r="K607" s="163"/>
      <c r="L607" s="163"/>
      <c r="M607" s="163"/>
      <c r="N607" s="163"/>
      <c r="O607" s="163"/>
      <c r="P607" s="163"/>
      <c r="Q607" s="204"/>
      <c r="R607" s="173"/>
      <c r="S607" s="173"/>
      <c r="T607" s="173"/>
      <c r="U607" s="173"/>
      <c r="AC607" s="219"/>
      <c r="AD607" s="219"/>
      <c r="AE607" s="219"/>
      <c r="AF607" s="219"/>
      <c r="AG607" s="219"/>
      <c r="AH607" s="219"/>
      <c r="AI607" s="219"/>
    </row>
    <row r="608" spans="1:35" s="164" customFormat="1">
      <c r="A608" s="204"/>
      <c r="B608" s="165"/>
      <c r="C608" s="165"/>
      <c r="D608" s="163"/>
      <c r="E608" s="163"/>
      <c r="F608" s="165"/>
      <c r="G608" s="165"/>
      <c r="H608" s="163"/>
      <c r="I608" s="163"/>
      <c r="J608" s="163"/>
      <c r="K608" s="163"/>
      <c r="L608" s="163"/>
      <c r="M608" s="163"/>
      <c r="N608" s="163"/>
      <c r="O608" s="163"/>
      <c r="P608" s="163"/>
      <c r="Q608" s="204"/>
      <c r="R608" s="173"/>
      <c r="S608" s="173"/>
      <c r="T608" s="173"/>
      <c r="U608" s="173"/>
      <c r="AC608" s="219"/>
      <c r="AD608" s="219"/>
      <c r="AE608" s="219"/>
      <c r="AF608" s="219"/>
      <c r="AG608" s="219"/>
      <c r="AH608" s="219"/>
      <c r="AI608" s="219"/>
    </row>
    <row r="609" spans="1:35" s="164" customFormat="1">
      <c r="A609" s="204"/>
      <c r="B609" s="165"/>
      <c r="C609" s="165"/>
      <c r="D609" s="163"/>
      <c r="E609" s="163"/>
      <c r="F609" s="165"/>
      <c r="G609" s="165"/>
      <c r="H609" s="163"/>
      <c r="I609" s="163"/>
      <c r="J609" s="163"/>
      <c r="K609" s="163"/>
      <c r="L609" s="163"/>
      <c r="M609" s="163"/>
      <c r="N609" s="163"/>
      <c r="O609" s="163"/>
      <c r="P609" s="163"/>
      <c r="Q609" s="204"/>
      <c r="R609" s="173"/>
      <c r="S609" s="173"/>
      <c r="T609" s="173"/>
      <c r="U609" s="173"/>
      <c r="AC609" s="219"/>
      <c r="AD609" s="219"/>
      <c r="AE609" s="219"/>
      <c r="AF609" s="219"/>
      <c r="AG609" s="219"/>
      <c r="AH609" s="219"/>
      <c r="AI609" s="219"/>
    </row>
    <row r="610" spans="1:35" s="164" customFormat="1">
      <c r="A610" s="204"/>
      <c r="B610" s="165"/>
      <c r="C610" s="165"/>
      <c r="D610" s="163"/>
      <c r="E610" s="163"/>
      <c r="F610" s="165"/>
      <c r="G610" s="165"/>
      <c r="H610" s="163"/>
      <c r="I610" s="163"/>
      <c r="J610" s="163"/>
      <c r="K610" s="163"/>
      <c r="L610" s="163"/>
      <c r="M610" s="163"/>
      <c r="N610" s="163"/>
      <c r="O610" s="163"/>
      <c r="P610" s="163"/>
      <c r="Q610" s="204"/>
      <c r="R610" s="173"/>
      <c r="S610" s="173"/>
      <c r="T610" s="173"/>
      <c r="U610" s="173"/>
      <c r="AC610" s="219"/>
      <c r="AD610" s="219"/>
      <c r="AE610" s="219"/>
      <c r="AF610" s="219"/>
      <c r="AG610" s="219"/>
      <c r="AH610" s="219"/>
      <c r="AI610" s="219"/>
    </row>
    <row r="611" spans="1:35" s="164" customFormat="1">
      <c r="A611" s="204"/>
      <c r="B611" s="165"/>
      <c r="C611" s="165"/>
      <c r="D611" s="163"/>
      <c r="E611" s="163"/>
      <c r="F611" s="165"/>
      <c r="G611" s="165"/>
      <c r="H611" s="163"/>
      <c r="I611" s="163"/>
      <c r="J611" s="163"/>
      <c r="K611" s="163"/>
      <c r="L611" s="163"/>
      <c r="M611" s="163"/>
      <c r="N611" s="163"/>
      <c r="O611" s="163"/>
      <c r="P611" s="163"/>
      <c r="Q611" s="204"/>
      <c r="R611" s="173"/>
      <c r="S611" s="173"/>
      <c r="T611" s="173"/>
      <c r="U611" s="173"/>
      <c r="AC611" s="219"/>
      <c r="AD611" s="219"/>
      <c r="AE611" s="219"/>
      <c r="AF611" s="219"/>
      <c r="AG611" s="219"/>
      <c r="AH611" s="219"/>
      <c r="AI611" s="219"/>
    </row>
    <row r="612" spans="1:35" s="164" customFormat="1">
      <c r="A612" s="204"/>
      <c r="B612" s="165"/>
      <c r="C612" s="165"/>
      <c r="D612" s="163"/>
      <c r="E612" s="163"/>
      <c r="F612" s="165"/>
      <c r="G612" s="165"/>
      <c r="H612" s="163"/>
      <c r="I612" s="163"/>
      <c r="J612" s="163"/>
      <c r="K612" s="163"/>
      <c r="L612" s="163"/>
      <c r="M612" s="163"/>
      <c r="N612" s="163"/>
      <c r="O612" s="163"/>
      <c r="P612" s="163"/>
      <c r="Q612" s="204"/>
      <c r="R612" s="173"/>
      <c r="S612" s="173"/>
      <c r="T612" s="173"/>
      <c r="U612" s="173"/>
      <c r="AC612" s="219"/>
      <c r="AD612" s="219"/>
      <c r="AE612" s="219"/>
      <c r="AF612" s="219"/>
      <c r="AG612" s="219"/>
      <c r="AH612" s="219"/>
      <c r="AI612" s="219"/>
    </row>
    <row r="613" spans="1:35" s="164" customFormat="1">
      <c r="A613" s="204"/>
      <c r="B613" s="165"/>
      <c r="C613" s="165"/>
      <c r="D613" s="163"/>
      <c r="E613" s="163"/>
      <c r="F613" s="165"/>
      <c r="G613" s="165"/>
      <c r="H613" s="163"/>
      <c r="I613" s="163"/>
      <c r="J613" s="163"/>
      <c r="K613" s="163"/>
      <c r="L613" s="163"/>
      <c r="M613" s="163"/>
      <c r="N613" s="163"/>
      <c r="O613" s="163"/>
      <c r="P613" s="163"/>
      <c r="Q613" s="204"/>
      <c r="R613" s="173"/>
      <c r="S613" s="173"/>
      <c r="T613" s="173"/>
      <c r="U613" s="173"/>
      <c r="AC613" s="219"/>
      <c r="AD613" s="219"/>
      <c r="AE613" s="219"/>
      <c r="AF613" s="219"/>
      <c r="AG613" s="219"/>
      <c r="AH613" s="219"/>
      <c r="AI613" s="219"/>
    </row>
    <row r="614" spans="1:35" s="164" customFormat="1">
      <c r="A614" s="204"/>
      <c r="B614" s="165"/>
      <c r="C614" s="165"/>
      <c r="D614" s="163"/>
      <c r="E614" s="163"/>
      <c r="F614" s="165"/>
      <c r="G614" s="165"/>
      <c r="H614" s="163"/>
      <c r="I614" s="163"/>
      <c r="J614" s="163"/>
      <c r="K614" s="163"/>
      <c r="L614" s="163"/>
      <c r="M614" s="163"/>
      <c r="N614" s="163"/>
      <c r="O614" s="163"/>
      <c r="P614" s="163"/>
      <c r="Q614" s="204"/>
      <c r="R614" s="173"/>
      <c r="S614" s="173"/>
      <c r="T614" s="173"/>
      <c r="U614" s="173"/>
      <c r="AC614" s="219"/>
      <c r="AD614" s="219"/>
      <c r="AE614" s="219"/>
      <c r="AF614" s="219"/>
      <c r="AG614" s="219"/>
      <c r="AH614" s="219"/>
      <c r="AI614" s="219"/>
    </row>
    <row r="615" spans="1:35" s="164" customFormat="1">
      <c r="A615" s="204"/>
      <c r="B615" s="165"/>
      <c r="C615" s="165"/>
      <c r="D615" s="163"/>
      <c r="E615" s="163"/>
      <c r="F615" s="165"/>
      <c r="G615" s="165"/>
      <c r="H615" s="163"/>
      <c r="I615" s="163"/>
      <c r="J615" s="163"/>
      <c r="K615" s="163"/>
      <c r="L615" s="163"/>
      <c r="M615" s="163"/>
      <c r="N615" s="163"/>
      <c r="O615" s="163"/>
      <c r="P615" s="163"/>
      <c r="Q615" s="204"/>
      <c r="R615" s="173"/>
      <c r="S615" s="173"/>
      <c r="T615" s="173"/>
      <c r="U615" s="173"/>
      <c r="AC615" s="219"/>
      <c r="AD615" s="219"/>
      <c r="AE615" s="219"/>
      <c r="AF615" s="219"/>
      <c r="AG615" s="219"/>
      <c r="AH615" s="219"/>
      <c r="AI615" s="219"/>
    </row>
    <row r="616" spans="1:35" s="164" customFormat="1">
      <c r="A616" s="204"/>
      <c r="B616" s="165"/>
      <c r="C616" s="165"/>
      <c r="D616" s="163"/>
      <c r="E616" s="163"/>
      <c r="F616" s="165"/>
      <c r="G616" s="165"/>
      <c r="H616" s="163"/>
      <c r="I616" s="163"/>
      <c r="J616" s="163"/>
      <c r="K616" s="163"/>
      <c r="L616" s="163"/>
      <c r="M616" s="163"/>
      <c r="N616" s="163"/>
      <c r="O616" s="163"/>
      <c r="P616" s="163"/>
      <c r="Q616" s="204"/>
      <c r="R616" s="173"/>
      <c r="S616" s="173"/>
      <c r="T616" s="173"/>
      <c r="U616" s="173"/>
      <c r="AC616" s="219"/>
      <c r="AD616" s="219"/>
      <c r="AE616" s="219"/>
      <c r="AF616" s="219"/>
      <c r="AG616" s="219"/>
      <c r="AH616" s="219"/>
      <c r="AI616" s="219"/>
    </row>
    <row r="617" spans="1:35" s="164" customFormat="1">
      <c r="A617" s="204"/>
      <c r="B617" s="165"/>
      <c r="C617" s="165"/>
      <c r="D617" s="163"/>
      <c r="E617" s="163"/>
      <c r="F617" s="165"/>
      <c r="G617" s="165"/>
      <c r="H617" s="163"/>
      <c r="I617" s="163"/>
      <c r="J617" s="163"/>
      <c r="K617" s="163"/>
      <c r="L617" s="163"/>
      <c r="M617" s="163"/>
      <c r="N617" s="163"/>
      <c r="O617" s="163"/>
      <c r="P617" s="163"/>
      <c r="Q617" s="204"/>
      <c r="R617" s="173"/>
      <c r="S617" s="173"/>
      <c r="T617" s="173"/>
      <c r="U617" s="173"/>
      <c r="AC617" s="219"/>
      <c r="AD617" s="219"/>
      <c r="AE617" s="219"/>
      <c r="AF617" s="219"/>
      <c r="AG617" s="219"/>
      <c r="AH617" s="219"/>
      <c r="AI617" s="219"/>
    </row>
    <row r="618" spans="1:35" s="164" customFormat="1">
      <c r="A618" s="204"/>
      <c r="B618" s="165"/>
      <c r="C618" s="165"/>
      <c r="D618" s="163"/>
      <c r="E618" s="163"/>
      <c r="F618" s="165"/>
      <c r="G618" s="165"/>
      <c r="H618" s="163"/>
      <c r="I618" s="163"/>
      <c r="J618" s="163"/>
      <c r="K618" s="163"/>
      <c r="L618" s="163"/>
      <c r="M618" s="163"/>
      <c r="N618" s="163"/>
      <c r="O618" s="163"/>
      <c r="P618" s="163"/>
      <c r="Q618" s="204"/>
      <c r="R618" s="173"/>
      <c r="S618" s="173"/>
      <c r="T618" s="173"/>
      <c r="U618" s="173"/>
      <c r="AC618" s="219"/>
      <c r="AD618" s="219"/>
      <c r="AE618" s="219"/>
      <c r="AF618" s="219"/>
      <c r="AG618" s="219"/>
      <c r="AH618" s="219"/>
      <c r="AI618" s="219"/>
    </row>
    <row r="619" spans="1:35" s="164" customFormat="1">
      <c r="A619" s="204"/>
      <c r="B619" s="165"/>
      <c r="C619" s="165"/>
      <c r="D619" s="163"/>
      <c r="E619" s="163"/>
      <c r="F619" s="165"/>
      <c r="G619" s="165"/>
      <c r="H619" s="163"/>
      <c r="I619" s="163"/>
      <c r="J619" s="163"/>
      <c r="K619" s="163"/>
      <c r="L619" s="163"/>
      <c r="M619" s="163"/>
      <c r="N619" s="163"/>
      <c r="O619" s="163"/>
      <c r="P619" s="163"/>
      <c r="Q619" s="204"/>
      <c r="R619" s="173"/>
      <c r="S619" s="173"/>
      <c r="T619" s="173"/>
      <c r="U619" s="173"/>
      <c r="AC619" s="219"/>
      <c r="AD619" s="219"/>
      <c r="AE619" s="219"/>
      <c r="AF619" s="219"/>
      <c r="AG619" s="219"/>
      <c r="AH619" s="219"/>
      <c r="AI619" s="219"/>
    </row>
    <row r="620" spans="1:35" s="164" customFormat="1">
      <c r="A620" s="204"/>
      <c r="B620" s="165"/>
      <c r="C620" s="165"/>
      <c r="D620" s="163"/>
      <c r="E620" s="163"/>
      <c r="F620" s="165"/>
      <c r="G620" s="165"/>
      <c r="H620" s="163"/>
      <c r="I620" s="163"/>
      <c r="J620" s="163"/>
      <c r="K620" s="163"/>
      <c r="L620" s="163"/>
      <c r="M620" s="163"/>
      <c r="N620" s="163"/>
      <c r="O620" s="163"/>
      <c r="P620" s="163"/>
      <c r="Q620" s="204"/>
      <c r="R620" s="173"/>
      <c r="S620" s="173"/>
      <c r="T620" s="173"/>
      <c r="U620" s="173"/>
      <c r="AC620" s="219"/>
      <c r="AD620" s="219"/>
      <c r="AE620" s="219"/>
      <c r="AF620" s="219"/>
      <c r="AG620" s="219"/>
      <c r="AH620" s="219"/>
      <c r="AI620" s="219"/>
    </row>
    <row r="621" spans="1:35" s="164" customFormat="1">
      <c r="A621" s="204"/>
      <c r="B621" s="165"/>
      <c r="C621" s="165"/>
      <c r="D621" s="163"/>
      <c r="E621" s="163"/>
      <c r="F621" s="165"/>
      <c r="G621" s="165"/>
      <c r="H621" s="163"/>
      <c r="I621" s="163"/>
      <c r="J621" s="163"/>
      <c r="K621" s="163"/>
      <c r="L621" s="163"/>
      <c r="M621" s="163"/>
      <c r="N621" s="163"/>
      <c r="O621" s="163"/>
      <c r="P621" s="163"/>
      <c r="Q621" s="204"/>
      <c r="R621" s="173"/>
      <c r="S621" s="173"/>
      <c r="T621" s="173"/>
      <c r="U621" s="173"/>
      <c r="AC621" s="219"/>
      <c r="AD621" s="219"/>
      <c r="AE621" s="219"/>
      <c r="AF621" s="219"/>
      <c r="AG621" s="219"/>
      <c r="AH621" s="219"/>
      <c r="AI621" s="219"/>
    </row>
    <row r="622" spans="1:35" s="164" customFormat="1">
      <c r="A622" s="204"/>
      <c r="B622" s="165"/>
      <c r="C622" s="165"/>
      <c r="D622" s="163"/>
      <c r="E622" s="163"/>
      <c r="F622" s="165"/>
      <c r="G622" s="165"/>
      <c r="H622" s="163"/>
      <c r="I622" s="163"/>
      <c r="J622" s="163"/>
      <c r="K622" s="163"/>
      <c r="L622" s="163"/>
      <c r="M622" s="163"/>
      <c r="N622" s="163"/>
      <c r="O622" s="163"/>
      <c r="P622" s="163"/>
      <c r="Q622" s="204"/>
      <c r="R622" s="173"/>
      <c r="S622" s="173"/>
      <c r="T622" s="173"/>
      <c r="U622" s="173"/>
      <c r="AC622" s="219"/>
      <c r="AD622" s="219"/>
      <c r="AE622" s="219"/>
      <c r="AF622" s="219"/>
      <c r="AG622" s="219"/>
      <c r="AH622" s="219"/>
      <c r="AI622" s="219"/>
    </row>
    <row r="623" spans="1:35" s="164" customFormat="1">
      <c r="A623" s="204"/>
      <c r="B623" s="165"/>
      <c r="C623" s="165"/>
      <c r="D623" s="163"/>
      <c r="E623" s="163"/>
      <c r="F623" s="165"/>
      <c r="G623" s="165"/>
      <c r="H623" s="163"/>
      <c r="I623" s="163"/>
      <c r="J623" s="163"/>
      <c r="K623" s="163"/>
      <c r="L623" s="163"/>
      <c r="M623" s="163"/>
      <c r="N623" s="163"/>
      <c r="O623" s="163"/>
      <c r="P623" s="163"/>
      <c r="Q623" s="204"/>
      <c r="R623" s="173"/>
      <c r="S623" s="173"/>
      <c r="T623" s="173"/>
      <c r="U623" s="173"/>
      <c r="AC623" s="219"/>
      <c r="AD623" s="219"/>
      <c r="AE623" s="219"/>
      <c r="AF623" s="219"/>
      <c r="AG623" s="219"/>
      <c r="AH623" s="219"/>
      <c r="AI623" s="219"/>
    </row>
    <row r="624" spans="1:35" s="164" customFormat="1">
      <c r="A624" s="204"/>
      <c r="B624" s="165"/>
      <c r="C624" s="165"/>
      <c r="D624" s="163"/>
      <c r="E624" s="163"/>
      <c r="F624" s="165"/>
      <c r="G624" s="165"/>
      <c r="H624" s="163"/>
      <c r="I624" s="163"/>
      <c r="J624" s="163"/>
      <c r="K624" s="163"/>
      <c r="L624" s="163"/>
      <c r="M624" s="163"/>
      <c r="N624" s="163"/>
      <c r="O624" s="163"/>
      <c r="P624" s="163"/>
      <c r="Q624" s="204"/>
      <c r="R624" s="173"/>
      <c r="S624" s="173"/>
      <c r="T624" s="173"/>
      <c r="U624" s="173"/>
      <c r="AC624" s="219"/>
      <c r="AD624" s="219"/>
      <c r="AE624" s="219"/>
      <c r="AF624" s="219"/>
      <c r="AG624" s="219"/>
      <c r="AH624" s="219"/>
      <c r="AI624" s="219"/>
    </row>
    <row r="625" spans="1:35" s="164" customFormat="1">
      <c r="A625" s="204"/>
      <c r="B625" s="165"/>
      <c r="C625" s="165"/>
      <c r="D625" s="163"/>
      <c r="E625" s="163"/>
      <c r="F625" s="165"/>
      <c r="G625" s="165"/>
      <c r="H625" s="163"/>
      <c r="I625" s="163"/>
      <c r="J625" s="163"/>
      <c r="K625" s="163"/>
      <c r="L625" s="163"/>
      <c r="M625" s="163"/>
      <c r="N625" s="163"/>
      <c r="O625" s="163"/>
      <c r="P625" s="163"/>
      <c r="Q625" s="204"/>
      <c r="R625" s="173"/>
      <c r="S625" s="173"/>
      <c r="T625" s="173"/>
      <c r="U625" s="173"/>
      <c r="AC625" s="219"/>
      <c r="AD625" s="219"/>
      <c r="AE625" s="219"/>
      <c r="AF625" s="219"/>
      <c r="AG625" s="219"/>
      <c r="AH625" s="219"/>
      <c r="AI625" s="219"/>
    </row>
    <row r="626" spans="1:35" s="164" customFormat="1">
      <c r="A626" s="204"/>
      <c r="B626" s="165"/>
      <c r="C626" s="165"/>
      <c r="D626" s="163"/>
      <c r="E626" s="163"/>
      <c r="F626" s="165"/>
      <c r="G626" s="165"/>
      <c r="H626" s="163"/>
      <c r="I626" s="163"/>
      <c r="J626" s="163"/>
      <c r="K626" s="163"/>
      <c r="L626" s="163"/>
      <c r="M626" s="163"/>
      <c r="N626" s="163"/>
      <c r="O626" s="163"/>
      <c r="P626" s="163"/>
      <c r="Q626" s="204"/>
      <c r="R626" s="173"/>
      <c r="S626" s="173"/>
      <c r="T626" s="173"/>
      <c r="U626" s="173"/>
      <c r="AC626" s="219"/>
      <c r="AD626" s="219"/>
      <c r="AE626" s="219"/>
      <c r="AF626" s="219"/>
      <c r="AG626" s="219"/>
      <c r="AH626" s="219"/>
      <c r="AI626" s="219"/>
    </row>
    <row r="627" spans="1:35" s="164" customFormat="1">
      <c r="A627" s="204"/>
      <c r="B627" s="165"/>
      <c r="C627" s="165"/>
      <c r="D627" s="163"/>
      <c r="E627" s="163"/>
      <c r="F627" s="165"/>
      <c r="G627" s="165"/>
      <c r="H627" s="163"/>
      <c r="I627" s="163"/>
      <c r="J627" s="163"/>
      <c r="K627" s="163"/>
      <c r="L627" s="163"/>
      <c r="M627" s="163"/>
      <c r="N627" s="163"/>
      <c r="O627" s="163"/>
      <c r="P627" s="163"/>
      <c r="Q627" s="204"/>
      <c r="R627" s="173"/>
      <c r="S627" s="173"/>
      <c r="T627" s="173"/>
      <c r="U627" s="173"/>
      <c r="AC627" s="219"/>
      <c r="AD627" s="219"/>
      <c r="AE627" s="219"/>
      <c r="AF627" s="219"/>
      <c r="AG627" s="219"/>
      <c r="AH627" s="219"/>
      <c r="AI627" s="219"/>
    </row>
    <row r="628" spans="1:35" s="164" customFormat="1">
      <c r="A628" s="204"/>
      <c r="B628" s="165"/>
      <c r="C628" s="165"/>
      <c r="D628" s="163"/>
      <c r="E628" s="163"/>
      <c r="F628" s="165"/>
      <c r="G628" s="165"/>
      <c r="H628" s="163"/>
      <c r="I628" s="163"/>
      <c r="J628" s="163"/>
      <c r="K628" s="163"/>
      <c r="L628" s="163"/>
      <c r="M628" s="163"/>
      <c r="N628" s="163"/>
      <c r="O628" s="163"/>
      <c r="P628" s="163"/>
      <c r="Q628" s="204"/>
      <c r="R628" s="173"/>
      <c r="S628" s="173"/>
      <c r="T628" s="173"/>
      <c r="U628" s="173"/>
      <c r="AC628" s="219"/>
      <c r="AD628" s="219"/>
      <c r="AE628" s="219"/>
      <c r="AF628" s="219"/>
      <c r="AG628" s="219"/>
      <c r="AH628" s="219"/>
      <c r="AI628" s="219"/>
    </row>
    <row r="629" spans="1:35" s="164" customFormat="1">
      <c r="A629" s="204"/>
      <c r="B629" s="165"/>
      <c r="C629" s="165"/>
      <c r="D629" s="163"/>
      <c r="E629" s="163"/>
      <c r="F629" s="165"/>
      <c r="G629" s="165"/>
      <c r="H629" s="163"/>
      <c r="I629" s="163"/>
      <c r="J629" s="163"/>
      <c r="K629" s="163"/>
      <c r="L629" s="163"/>
      <c r="M629" s="163"/>
      <c r="N629" s="163"/>
      <c r="O629" s="163"/>
      <c r="P629" s="163"/>
      <c r="Q629" s="204"/>
      <c r="R629" s="173"/>
      <c r="S629" s="173"/>
      <c r="T629" s="173"/>
      <c r="U629" s="173"/>
      <c r="AC629" s="219"/>
      <c r="AD629" s="219"/>
      <c r="AE629" s="219"/>
      <c r="AF629" s="219"/>
      <c r="AG629" s="219"/>
      <c r="AH629" s="219"/>
      <c r="AI629" s="219"/>
    </row>
    <row r="630" spans="1:35" s="164" customFormat="1">
      <c r="A630" s="204"/>
      <c r="B630" s="165"/>
      <c r="C630" s="165"/>
      <c r="D630" s="163"/>
      <c r="E630" s="163"/>
      <c r="F630" s="165"/>
      <c r="G630" s="165"/>
      <c r="H630" s="163"/>
      <c r="I630" s="163"/>
      <c r="J630" s="163"/>
      <c r="K630" s="163"/>
      <c r="L630" s="163"/>
      <c r="M630" s="163"/>
      <c r="N630" s="163"/>
      <c r="O630" s="163"/>
      <c r="P630" s="163"/>
      <c r="Q630" s="204"/>
      <c r="R630" s="173"/>
      <c r="S630" s="173"/>
      <c r="T630" s="173"/>
      <c r="U630" s="173"/>
      <c r="AC630" s="219"/>
      <c r="AD630" s="219"/>
      <c r="AE630" s="219"/>
      <c r="AF630" s="219"/>
      <c r="AG630" s="219"/>
      <c r="AH630" s="219"/>
      <c r="AI630" s="219"/>
    </row>
    <row r="631" spans="1:35" s="164" customFormat="1">
      <c r="A631" s="204"/>
      <c r="B631" s="165"/>
      <c r="C631" s="165"/>
      <c r="D631" s="163"/>
      <c r="E631" s="163"/>
      <c r="F631" s="165"/>
      <c r="G631" s="165"/>
      <c r="H631" s="163"/>
      <c r="I631" s="163"/>
      <c r="J631" s="163"/>
      <c r="K631" s="163"/>
      <c r="L631" s="163"/>
      <c r="M631" s="163"/>
      <c r="N631" s="163"/>
      <c r="O631" s="163"/>
      <c r="P631" s="163"/>
      <c r="Q631" s="204"/>
      <c r="R631" s="173"/>
      <c r="S631" s="173"/>
      <c r="T631" s="173"/>
      <c r="U631" s="173"/>
      <c r="AC631" s="219"/>
      <c r="AD631" s="219"/>
      <c r="AE631" s="219"/>
      <c r="AF631" s="219"/>
      <c r="AG631" s="219"/>
      <c r="AH631" s="219"/>
      <c r="AI631" s="219"/>
    </row>
    <row r="632" spans="1:35" s="164" customFormat="1">
      <c r="A632" s="204"/>
      <c r="B632" s="165"/>
      <c r="C632" s="165"/>
      <c r="D632" s="163"/>
      <c r="E632" s="163"/>
      <c r="F632" s="165"/>
      <c r="G632" s="165"/>
      <c r="H632" s="163"/>
      <c r="I632" s="163"/>
      <c r="J632" s="163"/>
      <c r="K632" s="163"/>
      <c r="L632" s="163"/>
      <c r="M632" s="163"/>
      <c r="N632" s="163"/>
      <c r="O632" s="163"/>
      <c r="P632" s="163"/>
      <c r="Q632" s="204"/>
      <c r="R632" s="173"/>
      <c r="S632" s="173"/>
      <c r="T632" s="173"/>
      <c r="U632" s="173"/>
      <c r="AC632" s="219"/>
      <c r="AD632" s="219"/>
      <c r="AE632" s="219"/>
      <c r="AF632" s="219"/>
      <c r="AG632" s="219"/>
      <c r="AH632" s="219"/>
      <c r="AI632" s="219"/>
    </row>
    <row r="633" spans="1:35" s="164" customFormat="1">
      <c r="A633" s="204"/>
      <c r="B633" s="165"/>
      <c r="C633" s="165"/>
      <c r="D633" s="163"/>
      <c r="E633" s="163"/>
      <c r="F633" s="165"/>
      <c r="G633" s="165"/>
      <c r="H633" s="163"/>
      <c r="I633" s="163"/>
      <c r="J633" s="163"/>
      <c r="K633" s="163"/>
      <c r="L633" s="163"/>
      <c r="M633" s="163"/>
      <c r="N633" s="163"/>
      <c r="O633" s="163"/>
      <c r="P633" s="163"/>
      <c r="Q633" s="204"/>
      <c r="R633" s="173"/>
      <c r="S633" s="173"/>
      <c r="T633" s="173"/>
      <c r="U633" s="173"/>
      <c r="AC633" s="219"/>
      <c r="AD633" s="219"/>
      <c r="AE633" s="219"/>
      <c r="AF633" s="219"/>
      <c r="AG633" s="219"/>
      <c r="AH633" s="219"/>
      <c r="AI633" s="219"/>
    </row>
    <row r="634" spans="1:35" s="164" customFormat="1">
      <c r="A634" s="204"/>
      <c r="B634" s="165"/>
      <c r="C634" s="165"/>
      <c r="D634" s="163"/>
      <c r="E634" s="163"/>
      <c r="F634" s="165"/>
      <c r="G634" s="165"/>
      <c r="H634" s="163"/>
      <c r="I634" s="163"/>
      <c r="J634" s="163"/>
      <c r="K634" s="163"/>
      <c r="L634" s="163"/>
      <c r="M634" s="163"/>
      <c r="N634" s="163"/>
      <c r="O634" s="163"/>
      <c r="P634" s="163"/>
      <c r="Q634" s="204"/>
      <c r="R634" s="173"/>
      <c r="S634" s="173"/>
      <c r="T634" s="173"/>
      <c r="U634" s="173"/>
      <c r="AC634" s="219"/>
      <c r="AD634" s="219"/>
      <c r="AE634" s="219"/>
      <c r="AF634" s="219"/>
      <c r="AG634" s="219"/>
      <c r="AH634" s="219"/>
      <c r="AI634" s="219"/>
    </row>
    <row r="635" spans="1:35" s="164" customFormat="1">
      <c r="A635" s="204"/>
      <c r="B635" s="165"/>
      <c r="C635" s="165"/>
      <c r="D635" s="163"/>
      <c r="E635" s="163"/>
      <c r="F635" s="165"/>
      <c r="G635" s="165"/>
      <c r="H635" s="163"/>
      <c r="I635" s="163"/>
      <c r="J635" s="163"/>
      <c r="K635" s="163"/>
      <c r="L635" s="163"/>
      <c r="M635" s="163"/>
      <c r="N635" s="163"/>
      <c r="O635" s="163"/>
      <c r="P635" s="163"/>
      <c r="Q635" s="204"/>
      <c r="R635" s="173"/>
      <c r="S635" s="173"/>
      <c r="T635" s="173"/>
      <c r="U635" s="173"/>
      <c r="AC635" s="219"/>
      <c r="AD635" s="219"/>
      <c r="AE635" s="219"/>
      <c r="AF635" s="219"/>
      <c r="AG635" s="219"/>
      <c r="AH635" s="219"/>
      <c r="AI635" s="219"/>
    </row>
    <row r="636" spans="1:35" s="164" customFormat="1">
      <c r="A636" s="204"/>
      <c r="B636" s="165"/>
      <c r="C636" s="165"/>
      <c r="D636" s="163"/>
      <c r="E636" s="163"/>
      <c r="F636" s="165"/>
      <c r="G636" s="165"/>
      <c r="H636" s="163"/>
      <c r="I636" s="163"/>
      <c r="J636" s="163"/>
      <c r="K636" s="163"/>
      <c r="L636" s="163"/>
      <c r="M636" s="163"/>
      <c r="N636" s="163"/>
      <c r="O636" s="163"/>
      <c r="P636" s="163"/>
      <c r="Q636" s="204"/>
      <c r="R636" s="173"/>
      <c r="S636" s="173"/>
      <c r="T636" s="173"/>
      <c r="U636" s="173"/>
      <c r="AC636" s="219"/>
      <c r="AD636" s="219"/>
      <c r="AE636" s="219"/>
      <c r="AF636" s="219"/>
      <c r="AG636" s="219"/>
      <c r="AH636" s="219"/>
      <c r="AI636" s="219"/>
    </row>
    <row r="637" spans="1:35" s="164" customFormat="1">
      <c r="A637" s="204"/>
      <c r="B637" s="165"/>
      <c r="C637" s="165"/>
      <c r="D637" s="163"/>
      <c r="E637" s="163"/>
      <c r="F637" s="165"/>
      <c r="G637" s="165"/>
      <c r="H637" s="163"/>
      <c r="I637" s="163"/>
      <c r="J637" s="163"/>
      <c r="K637" s="163"/>
      <c r="L637" s="163"/>
      <c r="M637" s="163"/>
      <c r="N637" s="163"/>
      <c r="O637" s="163"/>
      <c r="P637" s="163"/>
      <c r="Q637" s="204"/>
      <c r="R637" s="173"/>
      <c r="S637" s="173"/>
      <c r="T637" s="173"/>
      <c r="U637" s="173"/>
      <c r="AC637" s="219"/>
      <c r="AD637" s="219"/>
      <c r="AE637" s="219"/>
      <c r="AF637" s="219"/>
      <c r="AG637" s="219"/>
      <c r="AH637" s="219"/>
      <c r="AI637" s="219"/>
    </row>
    <row r="638" spans="1:35" s="164" customFormat="1">
      <c r="A638" s="204"/>
      <c r="B638" s="165"/>
      <c r="C638" s="165"/>
      <c r="D638" s="163"/>
      <c r="E638" s="163"/>
      <c r="F638" s="165"/>
      <c r="G638" s="165"/>
      <c r="H638" s="163"/>
      <c r="I638" s="163"/>
      <c r="J638" s="163"/>
      <c r="K638" s="163"/>
      <c r="L638" s="163"/>
      <c r="M638" s="163"/>
      <c r="N638" s="163"/>
      <c r="O638" s="163"/>
      <c r="P638" s="163"/>
      <c r="Q638" s="204"/>
      <c r="R638" s="173"/>
      <c r="S638" s="173"/>
      <c r="T638" s="173"/>
      <c r="U638" s="173"/>
      <c r="AC638" s="219"/>
      <c r="AD638" s="219"/>
      <c r="AE638" s="219"/>
      <c r="AF638" s="219"/>
      <c r="AG638" s="219"/>
      <c r="AH638" s="219"/>
      <c r="AI638" s="219"/>
    </row>
    <row r="639" spans="1:35" s="164" customFormat="1">
      <c r="A639" s="204"/>
      <c r="B639" s="165"/>
      <c r="C639" s="165"/>
      <c r="D639" s="163"/>
      <c r="E639" s="163"/>
      <c r="F639" s="165"/>
      <c r="G639" s="165"/>
      <c r="H639" s="163"/>
      <c r="I639" s="163"/>
      <c r="J639" s="163"/>
      <c r="K639" s="163"/>
      <c r="L639" s="163"/>
      <c r="M639" s="163"/>
      <c r="N639" s="163"/>
      <c r="O639" s="163"/>
      <c r="P639" s="163"/>
      <c r="Q639" s="204"/>
      <c r="R639" s="173"/>
      <c r="S639" s="173"/>
      <c r="T639" s="173"/>
      <c r="U639" s="173"/>
      <c r="AC639" s="219"/>
      <c r="AD639" s="219"/>
      <c r="AE639" s="219"/>
      <c r="AF639" s="219"/>
      <c r="AG639" s="219"/>
      <c r="AH639" s="219"/>
      <c r="AI639" s="219"/>
    </row>
    <row r="640" spans="1:35" s="164" customFormat="1">
      <c r="A640" s="204"/>
      <c r="B640" s="165"/>
      <c r="C640" s="165"/>
      <c r="D640" s="163"/>
      <c r="E640" s="163"/>
      <c r="F640" s="165"/>
      <c r="G640" s="165"/>
      <c r="H640" s="163"/>
      <c r="I640" s="163"/>
      <c r="J640" s="163"/>
      <c r="K640" s="163"/>
      <c r="L640" s="163"/>
      <c r="M640" s="163"/>
      <c r="N640" s="163"/>
      <c r="O640" s="163"/>
      <c r="P640" s="163"/>
      <c r="Q640" s="204"/>
      <c r="R640" s="173"/>
      <c r="S640" s="173"/>
      <c r="T640" s="173"/>
      <c r="U640" s="173"/>
      <c r="AC640" s="219"/>
      <c r="AD640" s="219"/>
      <c r="AE640" s="219"/>
      <c r="AF640" s="219"/>
      <c r="AG640" s="219"/>
      <c r="AH640" s="219"/>
      <c r="AI640" s="219"/>
    </row>
    <row r="641" spans="1:35" s="164" customFormat="1">
      <c r="A641" s="204"/>
      <c r="B641" s="165"/>
      <c r="C641" s="165"/>
      <c r="D641" s="163"/>
      <c r="E641" s="163"/>
      <c r="F641" s="165"/>
      <c r="G641" s="165"/>
      <c r="H641" s="163"/>
      <c r="I641" s="163"/>
      <c r="J641" s="163"/>
      <c r="K641" s="163"/>
      <c r="L641" s="163"/>
      <c r="M641" s="163"/>
      <c r="N641" s="163"/>
      <c r="O641" s="163"/>
      <c r="P641" s="163"/>
      <c r="Q641" s="204"/>
      <c r="R641" s="173"/>
      <c r="S641" s="173"/>
      <c r="T641" s="173"/>
      <c r="U641" s="173"/>
      <c r="AC641" s="219"/>
      <c r="AD641" s="219"/>
      <c r="AE641" s="219"/>
      <c r="AF641" s="219"/>
      <c r="AG641" s="219"/>
      <c r="AH641" s="219"/>
      <c r="AI641" s="219"/>
    </row>
    <row r="642" spans="1:35" s="164" customFormat="1">
      <c r="A642" s="204"/>
      <c r="B642" s="165"/>
      <c r="C642" s="165"/>
      <c r="D642" s="163"/>
      <c r="E642" s="163"/>
      <c r="F642" s="165"/>
      <c r="G642" s="165"/>
      <c r="H642" s="163"/>
      <c r="I642" s="163"/>
      <c r="J642" s="163"/>
      <c r="K642" s="163"/>
      <c r="L642" s="163"/>
      <c r="M642" s="163"/>
      <c r="N642" s="163"/>
      <c r="O642" s="163"/>
      <c r="P642" s="163"/>
      <c r="Q642" s="204"/>
      <c r="R642" s="173"/>
      <c r="S642" s="173"/>
      <c r="T642" s="173"/>
      <c r="U642" s="173"/>
      <c r="AC642" s="219"/>
      <c r="AD642" s="219"/>
      <c r="AE642" s="219"/>
      <c r="AF642" s="219"/>
      <c r="AG642" s="219"/>
      <c r="AH642" s="219"/>
      <c r="AI642" s="219"/>
    </row>
    <row r="643" spans="1:35" s="164" customFormat="1">
      <c r="A643" s="204"/>
      <c r="B643" s="165"/>
      <c r="C643" s="165"/>
      <c r="D643" s="163"/>
      <c r="E643" s="163"/>
      <c r="F643" s="165"/>
      <c r="G643" s="165"/>
      <c r="H643" s="163"/>
      <c r="I643" s="163"/>
      <c r="J643" s="163"/>
      <c r="K643" s="163"/>
      <c r="L643" s="163"/>
      <c r="M643" s="163"/>
      <c r="N643" s="163"/>
      <c r="O643" s="163"/>
      <c r="P643" s="163"/>
      <c r="Q643" s="204"/>
      <c r="R643" s="173"/>
      <c r="S643" s="173"/>
      <c r="T643" s="173"/>
      <c r="U643" s="173"/>
      <c r="AC643" s="219"/>
      <c r="AD643" s="219"/>
      <c r="AE643" s="219"/>
      <c r="AF643" s="219"/>
      <c r="AG643" s="219"/>
      <c r="AH643" s="219"/>
      <c r="AI643" s="219"/>
    </row>
    <row r="644" spans="1:35" s="164" customFormat="1">
      <c r="A644" s="204"/>
      <c r="B644" s="165"/>
      <c r="C644" s="165"/>
      <c r="D644" s="163"/>
      <c r="E644" s="163"/>
      <c r="F644" s="165"/>
      <c r="G644" s="165"/>
      <c r="H644" s="163"/>
      <c r="I644" s="163"/>
      <c r="J644" s="163"/>
      <c r="K644" s="163"/>
      <c r="L644" s="163"/>
      <c r="M644" s="163"/>
      <c r="N644" s="163"/>
      <c r="O644" s="163"/>
      <c r="P644" s="163"/>
      <c r="Q644" s="204"/>
      <c r="R644" s="173"/>
      <c r="S644" s="173"/>
      <c r="T644" s="173"/>
      <c r="U644" s="173"/>
      <c r="AC644" s="219"/>
      <c r="AD644" s="219"/>
      <c r="AE644" s="219"/>
      <c r="AF644" s="219"/>
      <c r="AG644" s="219"/>
      <c r="AH644" s="219"/>
      <c r="AI644" s="219"/>
    </row>
    <row r="645" spans="1:35" s="164" customFormat="1">
      <c r="A645" s="204"/>
      <c r="B645" s="165"/>
      <c r="C645" s="165"/>
      <c r="D645" s="163"/>
      <c r="E645" s="163"/>
      <c r="F645" s="165"/>
      <c r="G645" s="165"/>
      <c r="H645" s="163"/>
      <c r="I645" s="163"/>
      <c r="J645" s="163"/>
      <c r="K645" s="163"/>
      <c r="L645" s="163"/>
      <c r="M645" s="163"/>
      <c r="N645" s="163"/>
      <c r="O645" s="163"/>
      <c r="P645" s="163"/>
      <c r="Q645" s="204"/>
      <c r="R645" s="173"/>
      <c r="S645" s="173"/>
      <c r="T645" s="173"/>
      <c r="U645" s="173"/>
      <c r="AC645" s="219"/>
      <c r="AD645" s="219"/>
      <c r="AE645" s="219"/>
      <c r="AF645" s="219"/>
      <c r="AG645" s="219"/>
      <c r="AH645" s="219"/>
      <c r="AI645" s="219"/>
    </row>
    <row r="646" spans="1:35" s="164" customFormat="1">
      <c r="A646" s="204"/>
      <c r="B646" s="165"/>
      <c r="C646" s="165"/>
      <c r="D646" s="163"/>
      <c r="E646" s="163"/>
      <c r="F646" s="165"/>
      <c r="G646" s="165"/>
      <c r="H646" s="163"/>
      <c r="I646" s="163"/>
      <c r="J646" s="163"/>
      <c r="K646" s="163"/>
      <c r="L646" s="163"/>
      <c r="M646" s="163"/>
      <c r="N646" s="163"/>
      <c r="O646" s="163"/>
      <c r="P646" s="163"/>
      <c r="Q646" s="204"/>
      <c r="R646" s="173"/>
      <c r="S646" s="173"/>
      <c r="T646" s="173"/>
      <c r="U646" s="173"/>
      <c r="AC646" s="219"/>
      <c r="AD646" s="219"/>
      <c r="AE646" s="219"/>
      <c r="AF646" s="219"/>
      <c r="AG646" s="219"/>
      <c r="AH646" s="219"/>
      <c r="AI646" s="219"/>
    </row>
    <row r="647" spans="1:35" s="164" customFormat="1">
      <c r="A647" s="204"/>
      <c r="B647" s="165"/>
      <c r="C647" s="165"/>
      <c r="D647" s="163"/>
      <c r="E647" s="163"/>
      <c r="F647" s="165"/>
      <c r="G647" s="165"/>
      <c r="H647" s="163"/>
      <c r="I647" s="163"/>
      <c r="J647" s="163"/>
      <c r="K647" s="163"/>
      <c r="L647" s="163"/>
      <c r="M647" s="163"/>
      <c r="N647" s="163"/>
      <c r="O647" s="163"/>
      <c r="P647" s="163"/>
      <c r="Q647" s="204"/>
      <c r="R647" s="173"/>
      <c r="S647" s="173"/>
      <c r="T647" s="173"/>
      <c r="U647" s="173"/>
      <c r="AC647" s="219"/>
      <c r="AD647" s="219"/>
      <c r="AE647" s="219"/>
      <c r="AF647" s="219"/>
      <c r="AG647" s="219"/>
      <c r="AH647" s="219"/>
      <c r="AI647" s="219"/>
    </row>
    <row r="648" spans="1:35" s="164" customFormat="1">
      <c r="A648" s="204"/>
      <c r="B648" s="165"/>
      <c r="C648" s="165"/>
      <c r="D648" s="163"/>
      <c r="E648" s="163"/>
      <c r="F648" s="165"/>
      <c r="G648" s="165"/>
      <c r="H648" s="163"/>
      <c r="I648" s="163"/>
      <c r="J648" s="163"/>
      <c r="K648" s="163"/>
      <c r="L648" s="163"/>
      <c r="M648" s="163"/>
      <c r="N648" s="163"/>
      <c r="O648" s="163"/>
      <c r="P648" s="163"/>
      <c r="Q648" s="204"/>
      <c r="R648" s="173"/>
      <c r="S648" s="173"/>
      <c r="T648" s="173"/>
      <c r="U648" s="173"/>
      <c r="AC648" s="219"/>
      <c r="AD648" s="219"/>
      <c r="AE648" s="219"/>
      <c r="AF648" s="219"/>
      <c r="AG648" s="219"/>
      <c r="AH648" s="219"/>
      <c r="AI648" s="219"/>
    </row>
    <row r="649" spans="1:35" s="164" customFormat="1">
      <c r="A649" s="204"/>
      <c r="B649" s="165"/>
      <c r="C649" s="165"/>
      <c r="D649" s="163"/>
      <c r="E649" s="163"/>
      <c r="F649" s="165"/>
      <c r="G649" s="165"/>
      <c r="H649" s="163"/>
      <c r="I649" s="163"/>
      <c r="J649" s="163"/>
      <c r="K649" s="163"/>
      <c r="L649" s="163"/>
      <c r="M649" s="163"/>
      <c r="N649" s="163"/>
      <c r="O649" s="163"/>
      <c r="P649" s="163"/>
      <c r="Q649" s="204"/>
      <c r="R649" s="173"/>
      <c r="S649" s="173"/>
      <c r="T649" s="173"/>
      <c r="U649" s="173"/>
      <c r="AC649" s="219"/>
      <c r="AD649" s="219"/>
      <c r="AE649" s="219"/>
      <c r="AF649" s="219"/>
      <c r="AG649" s="219"/>
      <c r="AH649" s="219"/>
      <c r="AI649" s="219"/>
    </row>
    <row r="650" spans="1:35" s="164" customFormat="1">
      <c r="A650" s="204"/>
      <c r="B650" s="165"/>
      <c r="C650" s="165"/>
      <c r="D650" s="163"/>
      <c r="E650" s="163"/>
      <c r="F650" s="165"/>
      <c r="G650" s="165"/>
      <c r="H650" s="163"/>
      <c r="I650" s="163"/>
      <c r="J650" s="163"/>
      <c r="K650" s="163"/>
      <c r="L650" s="163"/>
      <c r="M650" s="163"/>
      <c r="N650" s="163"/>
      <c r="O650" s="163"/>
      <c r="P650" s="163"/>
      <c r="Q650" s="204"/>
      <c r="R650" s="173"/>
      <c r="S650" s="173"/>
      <c r="T650" s="173"/>
      <c r="U650" s="173"/>
      <c r="AC650" s="219"/>
      <c r="AD650" s="219"/>
      <c r="AE650" s="219"/>
      <c r="AF650" s="219"/>
      <c r="AG650" s="219"/>
      <c r="AH650" s="219"/>
      <c r="AI650" s="219"/>
    </row>
    <row r="651" spans="1:35" s="164" customFormat="1">
      <c r="A651" s="204"/>
      <c r="B651" s="165"/>
      <c r="C651" s="165"/>
      <c r="D651" s="163"/>
      <c r="E651" s="163"/>
      <c r="F651" s="165"/>
      <c r="G651" s="165"/>
      <c r="H651" s="163"/>
      <c r="I651" s="163"/>
      <c r="J651" s="163"/>
      <c r="K651" s="163"/>
      <c r="L651" s="163"/>
      <c r="M651" s="163"/>
      <c r="N651" s="163"/>
      <c r="O651" s="163"/>
      <c r="P651" s="163"/>
      <c r="Q651" s="204"/>
      <c r="R651" s="173"/>
      <c r="S651" s="173"/>
      <c r="T651" s="173"/>
      <c r="U651" s="173"/>
      <c r="AC651" s="219"/>
      <c r="AD651" s="219"/>
      <c r="AE651" s="219"/>
      <c r="AF651" s="219"/>
      <c r="AG651" s="219"/>
      <c r="AH651" s="219"/>
      <c r="AI651" s="219"/>
    </row>
    <row r="652" spans="1:35" s="164" customFormat="1">
      <c r="A652" s="204"/>
      <c r="B652" s="165"/>
      <c r="C652" s="165"/>
      <c r="D652" s="163"/>
      <c r="E652" s="163"/>
      <c r="F652" s="165"/>
      <c r="G652" s="165"/>
      <c r="H652" s="163"/>
      <c r="I652" s="163"/>
      <c r="J652" s="163"/>
      <c r="K652" s="163"/>
      <c r="L652" s="163"/>
      <c r="M652" s="163"/>
      <c r="N652" s="163"/>
      <c r="O652" s="163"/>
      <c r="P652" s="163"/>
      <c r="Q652" s="204"/>
      <c r="R652" s="173"/>
      <c r="S652" s="173"/>
      <c r="T652" s="173"/>
      <c r="U652" s="173"/>
      <c r="AC652" s="219"/>
      <c r="AD652" s="219"/>
      <c r="AE652" s="219"/>
      <c r="AF652" s="219"/>
      <c r="AG652" s="219"/>
      <c r="AH652" s="219"/>
      <c r="AI652" s="219"/>
    </row>
    <row r="653" spans="1:35" s="164" customFormat="1">
      <c r="A653" s="204"/>
      <c r="B653" s="165"/>
      <c r="C653" s="165"/>
      <c r="D653" s="163"/>
      <c r="E653" s="163"/>
      <c r="F653" s="165"/>
      <c r="G653" s="165"/>
      <c r="H653" s="163"/>
      <c r="I653" s="163"/>
      <c r="J653" s="163"/>
      <c r="K653" s="163"/>
      <c r="L653" s="163"/>
      <c r="M653" s="163"/>
      <c r="N653" s="163"/>
      <c r="O653" s="163"/>
      <c r="P653" s="163"/>
      <c r="Q653" s="204"/>
      <c r="R653" s="173"/>
      <c r="S653" s="173"/>
      <c r="T653" s="173"/>
      <c r="U653" s="173"/>
      <c r="AC653" s="219"/>
      <c r="AD653" s="219"/>
      <c r="AE653" s="219"/>
      <c r="AF653" s="219"/>
      <c r="AG653" s="219"/>
      <c r="AH653" s="219"/>
      <c r="AI653" s="219"/>
    </row>
    <row r="654" spans="1:35" s="164" customFormat="1">
      <c r="A654" s="204"/>
      <c r="B654" s="165"/>
      <c r="C654" s="165"/>
      <c r="D654" s="163"/>
      <c r="E654" s="163"/>
      <c r="F654" s="165"/>
      <c r="G654" s="165"/>
      <c r="H654" s="163"/>
      <c r="I654" s="163"/>
      <c r="J654" s="163"/>
      <c r="K654" s="163"/>
      <c r="L654" s="163"/>
      <c r="M654" s="163"/>
      <c r="N654" s="163"/>
      <c r="O654" s="163"/>
      <c r="P654" s="163"/>
      <c r="Q654" s="204"/>
      <c r="R654" s="173"/>
      <c r="S654" s="173"/>
      <c r="T654" s="173"/>
      <c r="U654" s="173"/>
      <c r="AC654" s="219"/>
      <c r="AD654" s="219"/>
      <c r="AE654" s="219"/>
      <c r="AF654" s="219"/>
      <c r="AG654" s="219"/>
      <c r="AH654" s="219"/>
      <c r="AI654" s="219"/>
    </row>
    <row r="655" spans="1:35" s="164" customFormat="1">
      <c r="A655" s="204"/>
      <c r="B655" s="165"/>
      <c r="C655" s="165"/>
      <c r="D655" s="163"/>
      <c r="E655" s="163"/>
      <c r="F655" s="165"/>
      <c r="G655" s="165"/>
      <c r="H655" s="163"/>
      <c r="I655" s="163"/>
      <c r="J655" s="163"/>
      <c r="K655" s="163"/>
      <c r="L655" s="163"/>
      <c r="M655" s="163"/>
      <c r="N655" s="163"/>
      <c r="O655" s="163"/>
      <c r="P655" s="163"/>
      <c r="Q655" s="204"/>
      <c r="R655" s="173"/>
      <c r="S655" s="173"/>
      <c r="T655" s="173"/>
      <c r="U655" s="173"/>
      <c r="AC655" s="219"/>
      <c r="AD655" s="219"/>
      <c r="AE655" s="219"/>
      <c r="AF655" s="219"/>
      <c r="AG655" s="219"/>
      <c r="AH655" s="219"/>
      <c r="AI655" s="219"/>
    </row>
    <row r="656" spans="1:35" s="164" customFormat="1">
      <c r="A656" s="204"/>
      <c r="B656" s="165"/>
      <c r="C656" s="165"/>
      <c r="D656" s="163"/>
      <c r="E656" s="163"/>
      <c r="F656" s="165"/>
      <c r="G656" s="165"/>
      <c r="H656" s="163"/>
      <c r="I656" s="163"/>
      <c r="J656" s="163"/>
      <c r="K656" s="163"/>
      <c r="L656" s="163"/>
      <c r="M656" s="163"/>
      <c r="N656" s="163"/>
      <c r="O656" s="163"/>
      <c r="P656" s="163"/>
      <c r="Q656" s="204"/>
      <c r="R656" s="173"/>
      <c r="S656" s="173"/>
      <c r="T656" s="173"/>
      <c r="U656" s="173"/>
      <c r="AC656" s="219"/>
      <c r="AD656" s="219"/>
      <c r="AE656" s="219"/>
      <c r="AF656" s="219"/>
      <c r="AG656" s="219"/>
      <c r="AH656" s="219"/>
      <c r="AI656" s="219"/>
    </row>
    <row r="657" spans="1:35" s="164" customFormat="1">
      <c r="A657" s="204"/>
      <c r="B657" s="165"/>
      <c r="C657" s="165"/>
      <c r="D657" s="163"/>
      <c r="E657" s="163"/>
      <c r="F657" s="165"/>
      <c r="G657" s="165"/>
      <c r="H657" s="163"/>
      <c r="I657" s="163"/>
      <c r="J657" s="163"/>
      <c r="K657" s="163"/>
      <c r="L657" s="163"/>
      <c r="M657" s="163"/>
      <c r="N657" s="163"/>
      <c r="O657" s="163"/>
      <c r="P657" s="163"/>
      <c r="Q657" s="204"/>
      <c r="R657" s="173"/>
      <c r="S657" s="173"/>
      <c r="T657" s="173"/>
      <c r="U657" s="173"/>
      <c r="AC657" s="219"/>
      <c r="AD657" s="219"/>
      <c r="AE657" s="219"/>
      <c r="AF657" s="219"/>
      <c r="AG657" s="219"/>
      <c r="AH657" s="219"/>
      <c r="AI657" s="219"/>
    </row>
    <row r="658" spans="1:35" s="164" customFormat="1">
      <c r="A658" s="204"/>
      <c r="B658" s="165"/>
      <c r="C658" s="165"/>
      <c r="D658" s="163"/>
      <c r="E658" s="163"/>
      <c r="F658" s="165"/>
      <c r="G658" s="165"/>
      <c r="H658" s="163"/>
      <c r="I658" s="163"/>
      <c r="J658" s="163"/>
      <c r="K658" s="163"/>
      <c r="L658" s="163"/>
      <c r="M658" s="163"/>
      <c r="N658" s="163"/>
      <c r="O658" s="163"/>
      <c r="P658" s="163"/>
      <c r="Q658" s="204"/>
      <c r="R658" s="173"/>
      <c r="S658" s="173"/>
      <c r="T658" s="173"/>
      <c r="U658" s="173"/>
      <c r="AC658" s="219"/>
      <c r="AD658" s="219"/>
      <c r="AE658" s="219"/>
      <c r="AF658" s="219"/>
      <c r="AG658" s="219"/>
      <c r="AH658" s="219"/>
      <c r="AI658" s="219"/>
    </row>
    <row r="659" spans="1:35" s="164" customFormat="1">
      <c r="A659" s="204"/>
      <c r="B659" s="165"/>
      <c r="C659" s="165"/>
      <c r="D659" s="163"/>
      <c r="E659" s="163"/>
      <c r="F659" s="165"/>
      <c r="G659" s="165"/>
      <c r="H659" s="163"/>
      <c r="I659" s="163"/>
      <c r="J659" s="163"/>
      <c r="K659" s="163"/>
      <c r="L659" s="163"/>
      <c r="M659" s="163"/>
      <c r="N659" s="163"/>
      <c r="O659" s="163"/>
      <c r="P659" s="163"/>
      <c r="Q659" s="204"/>
      <c r="R659" s="173"/>
      <c r="S659" s="173"/>
      <c r="T659" s="173"/>
      <c r="U659" s="173"/>
      <c r="AC659" s="219"/>
      <c r="AD659" s="219"/>
      <c r="AE659" s="219"/>
      <c r="AF659" s="219"/>
      <c r="AG659" s="219"/>
      <c r="AH659" s="219"/>
      <c r="AI659" s="219"/>
    </row>
    <row r="660" spans="1:35" s="164" customFormat="1">
      <c r="A660" s="204"/>
      <c r="B660" s="165"/>
      <c r="C660" s="165"/>
      <c r="D660" s="163"/>
      <c r="E660" s="163"/>
      <c r="F660" s="165"/>
      <c r="G660" s="165"/>
      <c r="H660" s="163"/>
      <c r="I660" s="163"/>
      <c r="J660" s="163"/>
      <c r="K660" s="163"/>
      <c r="L660" s="163"/>
      <c r="M660" s="163"/>
      <c r="N660" s="163"/>
      <c r="O660" s="163"/>
      <c r="P660" s="163"/>
      <c r="Q660" s="204"/>
      <c r="R660" s="173"/>
      <c r="S660" s="173"/>
      <c r="T660" s="173"/>
      <c r="U660" s="173"/>
      <c r="AC660" s="219"/>
      <c r="AD660" s="219"/>
      <c r="AE660" s="219"/>
      <c r="AF660" s="219"/>
      <c r="AG660" s="219"/>
      <c r="AH660" s="219"/>
      <c r="AI660" s="219"/>
    </row>
    <row r="661" spans="1:35" s="164" customFormat="1">
      <c r="A661" s="204"/>
      <c r="B661" s="165"/>
      <c r="C661" s="165"/>
      <c r="D661" s="163"/>
      <c r="E661" s="163"/>
      <c r="F661" s="165"/>
      <c r="G661" s="165"/>
      <c r="H661" s="163"/>
      <c r="I661" s="163"/>
      <c r="J661" s="163"/>
      <c r="K661" s="163"/>
      <c r="L661" s="163"/>
      <c r="M661" s="163"/>
      <c r="N661" s="163"/>
      <c r="O661" s="163"/>
      <c r="P661" s="163"/>
      <c r="Q661" s="204"/>
      <c r="R661" s="173"/>
      <c r="S661" s="173"/>
      <c r="T661" s="173"/>
      <c r="U661" s="173"/>
      <c r="AC661" s="219"/>
      <c r="AD661" s="219"/>
      <c r="AE661" s="219"/>
      <c r="AF661" s="219"/>
      <c r="AG661" s="219"/>
      <c r="AH661" s="219"/>
      <c r="AI661" s="219"/>
    </row>
    <row r="662" spans="1:35" s="164" customFormat="1">
      <c r="A662" s="204"/>
      <c r="B662" s="165"/>
      <c r="C662" s="165"/>
      <c r="D662" s="163"/>
      <c r="E662" s="163"/>
      <c r="F662" s="165"/>
      <c r="G662" s="165"/>
      <c r="H662" s="163"/>
      <c r="I662" s="163"/>
      <c r="J662" s="163"/>
      <c r="K662" s="163"/>
      <c r="L662" s="163"/>
      <c r="M662" s="163"/>
      <c r="N662" s="163"/>
      <c r="O662" s="163"/>
      <c r="P662" s="163"/>
      <c r="Q662" s="204"/>
      <c r="R662" s="173"/>
      <c r="S662" s="173"/>
      <c r="T662" s="173"/>
      <c r="U662" s="173"/>
      <c r="AC662" s="219"/>
      <c r="AD662" s="219"/>
      <c r="AE662" s="219"/>
      <c r="AF662" s="219"/>
      <c r="AG662" s="219"/>
      <c r="AH662" s="219"/>
      <c r="AI662" s="219"/>
    </row>
    <row r="663" spans="1:35" s="164" customFormat="1">
      <c r="A663" s="204"/>
      <c r="B663" s="165"/>
      <c r="C663" s="165"/>
      <c r="D663" s="163"/>
      <c r="E663" s="163"/>
      <c r="F663" s="165"/>
      <c r="G663" s="165"/>
      <c r="H663" s="163"/>
      <c r="I663" s="163"/>
      <c r="J663" s="163"/>
      <c r="K663" s="163"/>
      <c r="L663" s="163"/>
      <c r="M663" s="163"/>
      <c r="N663" s="163"/>
      <c r="O663" s="163"/>
      <c r="P663" s="163"/>
      <c r="Q663" s="204"/>
      <c r="R663" s="173"/>
      <c r="S663" s="173"/>
      <c r="T663" s="173"/>
      <c r="U663" s="173"/>
      <c r="AC663" s="219"/>
      <c r="AD663" s="219"/>
      <c r="AE663" s="219"/>
      <c r="AF663" s="219"/>
      <c r="AG663" s="219"/>
      <c r="AH663" s="219"/>
      <c r="AI663" s="219"/>
    </row>
    <row r="664" spans="1:35" s="164" customFormat="1">
      <c r="A664" s="204"/>
      <c r="B664" s="165"/>
      <c r="C664" s="165"/>
      <c r="D664" s="163"/>
      <c r="E664" s="163"/>
      <c r="F664" s="165"/>
      <c r="G664" s="165"/>
      <c r="H664" s="163"/>
      <c r="I664" s="163"/>
      <c r="J664" s="163"/>
      <c r="K664" s="163"/>
      <c r="L664" s="163"/>
      <c r="M664" s="163"/>
      <c r="N664" s="163"/>
      <c r="O664" s="163"/>
      <c r="P664" s="163"/>
      <c r="Q664" s="204"/>
      <c r="R664" s="173"/>
      <c r="S664" s="173"/>
      <c r="T664" s="173"/>
      <c r="U664" s="173"/>
      <c r="AC664" s="219"/>
      <c r="AD664" s="219"/>
      <c r="AE664" s="219"/>
      <c r="AF664" s="219"/>
      <c r="AG664" s="219"/>
      <c r="AH664" s="219"/>
      <c r="AI664" s="219"/>
    </row>
  </sheetData>
  <sheetProtection algorithmName="SHA-512" hashValue="Dtpg9E/11ZUuwQaZ93XcPDN2neUyrVf815zPJndL6zSgH1cysmbeGklAiABi0h9fiXpe5o+8upKhySz6gA4NUA==" saltValue="rOMCSQrSyKVqGWmhCseF2w==" spinCount="100000" sheet="1" objects="1" scenarios="1" selectLockedCells="1"/>
  <mergeCells count="72">
    <mergeCell ref="R88:AA88"/>
    <mergeCell ref="R87:AA87"/>
    <mergeCell ref="R5:W5"/>
    <mergeCell ref="R6:W6"/>
    <mergeCell ref="R7:W7"/>
    <mergeCell ref="R8:X8"/>
    <mergeCell ref="R29:AA29"/>
    <mergeCell ref="R25:AA25"/>
    <mergeCell ref="R26:AA26"/>
    <mergeCell ref="R27:AA27"/>
    <mergeCell ref="R28:AA28"/>
    <mergeCell ref="V34:V36"/>
    <mergeCell ref="W34:W36"/>
    <mergeCell ref="AA30:AA32"/>
    <mergeCell ref="V31:W31"/>
    <mergeCell ref="R33:S33"/>
    <mergeCell ref="R1:W1"/>
    <mergeCell ref="R2:W2"/>
    <mergeCell ref="R3:W3"/>
    <mergeCell ref="R4:W4"/>
    <mergeCell ref="B3:M3"/>
    <mergeCell ref="B4:M4"/>
    <mergeCell ref="AA34:AA36"/>
    <mergeCell ref="B5:M5"/>
    <mergeCell ref="B6:M6"/>
    <mergeCell ref="B7:D7"/>
    <mergeCell ref="E7:J7"/>
    <mergeCell ref="L7:M7"/>
    <mergeCell ref="V30:W30"/>
    <mergeCell ref="X30:Y32"/>
    <mergeCell ref="Z30:Z32"/>
    <mergeCell ref="X34:X36"/>
    <mergeCell ref="Y34:Y36"/>
    <mergeCell ref="Z34:Z36"/>
    <mergeCell ref="R45:S45"/>
    <mergeCell ref="R46:S46"/>
    <mergeCell ref="R47:S48"/>
    <mergeCell ref="R30:T32"/>
    <mergeCell ref="U30:U32"/>
    <mergeCell ref="R39:S39"/>
    <mergeCell ref="R40:S40"/>
    <mergeCell ref="R41:S41"/>
    <mergeCell ref="R42:S42"/>
    <mergeCell ref="R43:S43"/>
    <mergeCell ref="R44:S44"/>
    <mergeCell ref="R37:S37"/>
    <mergeCell ref="R38:S38"/>
    <mergeCell ref="R34:S36"/>
    <mergeCell ref="T34:T36"/>
    <mergeCell ref="U34:U36"/>
    <mergeCell ref="Z47:Z48"/>
    <mergeCell ref="AA47:AA48"/>
    <mergeCell ref="R49:S49"/>
    <mergeCell ref="U47:U48"/>
    <mergeCell ref="V47:V48"/>
    <mergeCell ref="X56:Y56"/>
    <mergeCell ref="R56:S56"/>
    <mergeCell ref="T47:T48"/>
    <mergeCell ref="W47:W48"/>
    <mergeCell ref="X47:Y48"/>
    <mergeCell ref="R50:S50"/>
    <mergeCell ref="R51:S51"/>
    <mergeCell ref="R52:S52"/>
    <mergeCell ref="R53:S53"/>
    <mergeCell ref="R54:S54"/>
    <mergeCell ref="R55:S55"/>
    <mergeCell ref="R64:AA64"/>
    <mergeCell ref="R57:S57"/>
    <mergeCell ref="R60:AA60"/>
    <mergeCell ref="R61:AA61"/>
    <mergeCell ref="R62:AA62"/>
    <mergeCell ref="R63:AA63"/>
  </mergeCells>
  <conditionalFormatting sqref="Y3">
    <cfRule type="cellIs" dxfId="45" priority="5" stopIfTrue="1" operator="lessThanOrEqual">
      <formula>0.5</formula>
    </cfRule>
    <cfRule type="cellIs" dxfId="44" priority="6" stopIfTrue="1" operator="greaterThan">
      <formula>0.5</formula>
    </cfRule>
  </conditionalFormatting>
  <conditionalFormatting sqref="Y7">
    <cfRule type="cellIs" dxfId="43" priority="3" stopIfTrue="1" operator="lessThanOrEqual">
      <formula>0.9</formula>
    </cfRule>
    <cfRule type="cellIs" dxfId="42" priority="4" stopIfTrue="1" operator="greaterThan">
      <formula>0.9</formula>
    </cfRule>
  </conditionalFormatting>
  <conditionalFormatting sqref="Y5">
    <cfRule type="cellIs" dxfId="41" priority="1" stopIfTrue="1" operator="lessThanOrEqual">
      <formula>0.75</formula>
    </cfRule>
    <cfRule type="cellIs" dxfId="40" priority="2" stopIfTrue="1" operator="greaterThan">
      <formula>0.75</formula>
    </cfRule>
  </conditionalFormatting>
  <pageMargins left="0.78740157499999996" right="0.78740157499999996" top="0.984251969" bottom="0.984251969" header="0.4921259845" footer="0.4921259845"/>
  <pageSetup paperSize="9" scale="32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3E38E-9F9F-41BF-B619-5481C0EC2333}">
  <sheetPr>
    <pageSetUpPr fitToPage="1"/>
  </sheetPr>
  <dimension ref="A1:AI664"/>
  <sheetViews>
    <sheetView zoomScaleNormal="100" workbookViewId="0">
      <pane xSplit="3" ySplit="8" topLeftCell="D9" activePane="bottomRight" state="frozen"/>
      <selection pane="topRight" activeCell="C1" sqref="C1"/>
      <selection pane="bottomLeft" activeCell="A7" sqref="A7"/>
      <selection pane="bottomRight" activeCell="F31" sqref="F31"/>
    </sheetView>
  </sheetViews>
  <sheetFormatPr defaultColWidth="11.42578125" defaultRowHeight="12.75"/>
  <cols>
    <col min="1" max="1" width="3.28515625" style="204" customWidth="1"/>
    <col min="2" max="2" width="5" style="114" customWidth="1"/>
    <col min="3" max="3" width="4.28515625" style="114" bestFit="1" customWidth="1"/>
    <col min="4" max="4" width="4.7109375" style="102" customWidth="1"/>
    <col min="5" max="5" width="6.42578125" style="102" bestFit="1" customWidth="1"/>
    <col min="6" max="7" width="8.42578125" style="114" customWidth="1"/>
    <col min="8" max="8" width="7" style="102" customWidth="1"/>
    <col min="9" max="9" width="7.5703125" style="102" customWidth="1"/>
    <col min="10" max="10" width="7" style="102" customWidth="1"/>
    <col min="11" max="11" width="6.7109375" style="102" customWidth="1"/>
    <col min="12" max="12" width="6.42578125" style="102" customWidth="1"/>
    <col min="13" max="13" width="7.140625" style="102" customWidth="1"/>
    <col min="14" max="16" width="5.42578125" style="102" bestFit="1" customWidth="1"/>
    <col min="17" max="17" width="3.28515625" style="204" customWidth="1"/>
    <col min="18" max="18" width="7.5703125" style="91" customWidth="1"/>
    <col min="19" max="19" width="4.28515625" style="91" customWidth="1"/>
    <col min="20" max="20" width="8.5703125" style="91" customWidth="1"/>
    <col min="21" max="21" width="11.42578125" style="91" customWidth="1"/>
    <col min="22" max="26" width="11.42578125" style="90"/>
    <col min="27" max="27" width="57.28515625" style="90" customWidth="1"/>
    <col min="28" max="28" width="11.42578125" style="90"/>
    <col min="29" max="35" width="11.42578125" style="219"/>
    <col min="36" max="16384" width="11.42578125" style="90"/>
  </cols>
  <sheetData>
    <row r="1" spans="2:34" ht="16.5" thickBot="1">
      <c r="B1" s="202"/>
      <c r="C1" s="202"/>
      <c r="D1" s="203"/>
      <c r="E1" s="203"/>
      <c r="F1" s="202"/>
      <c r="G1" s="202"/>
      <c r="H1" s="203"/>
      <c r="I1" s="203"/>
      <c r="J1" s="203"/>
      <c r="K1" s="203"/>
      <c r="L1" s="203"/>
      <c r="M1" s="203"/>
      <c r="N1" s="203"/>
      <c r="O1" s="203"/>
      <c r="P1" s="203"/>
      <c r="R1" s="602" t="s">
        <v>298</v>
      </c>
      <c r="S1" s="603"/>
      <c r="T1" s="603"/>
      <c r="U1" s="603"/>
      <c r="V1" s="603"/>
      <c r="W1" s="603"/>
      <c r="X1" s="194" t="s">
        <v>5</v>
      </c>
      <c r="Y1" s="195" t="s">
        <v>6</v>
      </c>
      <c r="Z1" s="204"/>
      <c r="AA1" s="204"/>
      <c r="AB1" s="204"/>
    </row>
    <row r="2" spans="2:34" ht="18.75" customHeight="1" thickBot="1">
      <c r="B2" s="202"/>
      <c r="C2" s="202"/>
      <c r="D2" s="203"/>
      <c r="E2" s="203"/>
      <c r="F2" s="202"/>
      <c r="G2" s="202"/>
      <c r="H2" s="203"/>
      <c r="I2" s="203"/>
      <c r="J2" s="203"/>
      <c r="K2" s="203"/>
      <c r="L2" s="203"/>
      <c r="M2" s="203"/>
      <c r="N2" s="203"/>
      <c r="O2" s="203"/>
      <c r="P2" s="203"/>
      <c r="R2" s="604" t="s">
        <v>78</v>
      </c>
      <c r="S2" s="605"/>
      <c r="T2" s="605"/>
      <c r="U2" s="605"/>
      <c r="V2" s="605"/>
      <c r="W2" s="605"/>
      <c r="X2" s="192"/>
      <c r="Y2" s="190">
        <f>N7</f>
        <v>0</v>
      </c>
      <c r="Z2" s="206"/>
      <c r="AA2" s="206"/>
      <c r="AB2" s="204"/>
    </row>
    <row r="3" spans="2:34" ht="20.25" customHeight="1" thickBot="1">
      <c r="B3" s="517" t="s">
        <v>82</v>
      </c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9"/>
      <c r="N3" s="203"/>
      <c r="O3" s="203"/>
      <c r="P3" s="203"/>
      <c r="R3" s="606" t="s">
        <v>84</v>
      </c>
      <c r="S3" s="607"/>
      <c r="T3" s="607"/>
      <c r="U3" s="607"/>
      <c r="V3" s="607"/>
      <c r="W3" s="607"/>
      <c r="X3" s="193" t="s">
        <v>51</v>
      </c>
      <c r="Y3" s="191">
        <f>1-Y2/Y8</f>
        <v>1</v>
      </c>
      <c r="Z3" s="207"/>
      <c r="AA3" s="207"/>
      <c r="AB3" s="204"/>
    </row>
    <row r="4" spans="2:34" ht="21" customHeight="1">
      <c r="B4" s="548" t="s">
        <v>295</v>
      </c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608"/>
      <c r="N4" s="203"/>
      <c r="O4" s="203" t="s">
        <v>246</v>
      </c>
      <c r="P4" s="203"/>
      <c r="R4" s="604" t="s">
        <v>79</v>
      </c>
      <c r="S4" s="605"/>
      <c r="T4" s="605"/>
      <c r="U4" s="605"/>
      <c r="V4" s="605"/>
      <c r="W4" s="605"/>
      <c r="X4" s="192"/>
      <c r="Y4" s="190">
        <f>O7</f>
        <v>0</v>
      </c>
      <c r="Z4" s="207"/>
      <c r="AA4" s="207"/>
      <c r="AB4" s="204"/>
    </row>
    <row r="5" spans="2:34" ht="19.5" customHeight="1" thickBot="1">
      <c r="B5" s="550" t="s">
        <v>293</v>
      </c>
      <c r="C5" s="551"/>
      <c r="D5" s="551"/>
      <c r="E5" s="551"/>
      <c r="F5" s="551"/>
      <c r="G5" s="551"/>
      <c r="H5" s="551"/>
      <c r="I5" s="551"/>
      <c r="J5" s="551"/>
      <c r="K5" s="551"/>
      <c r="L5" s="551"/>
      <c r="M5" s="598"/>
      <c r="N5" s="203"/>
      <c r="O5" s="203"/>
      <c r="P5" s="203"/>
      <c r="R5" s="606" t="s">
        <v>84</v>
      </c>
      <c r="S5" s="607"/>
      <c r="T5" s="607"/>
      <c r="U5" s="607"/>
      <c r="V5" s="607"/>
      <c r="W5" s="607"/>
      <c r="X5" s="193" t="s">
        <v>55</v>
      </c>
      <c r="Y5" s="191">
        <f>1-Y4/Y8</f>
        <v>1</v>
      </c>
      <c r="Z5" s="207"/>
      <c r="AA5" s="207"/>
      <c r="AB5" s="204"/>
    </row>
    <row r="6" spans="2:34" ht="17.25" customHeight="1" thickBot="1">
      <c r="B6" s="552" t="s">
        <v>294</v>
      </c>
      <c r="C6" s="553"/>
      <c r="D6" s="553"/>
      <c r="E6" s="553"/>
      <c r="F6" s="553"/>
      <c r="G6" s="553"/>
      <c r="H6" s="553"/>
      <c r="I6" s="553"/>
      <c r="J6" s="553"/>
      <c r="K6" s="553"/>
      <c r="L6" s="553"/>
      <c r="M6" s="599"/>
      <c r="N6" s="175"/>
      <c r="O6" s="176" t="s">
        <v>202</v>
      </c>
      <c r="P6" s="177"/>
      <c r="R6" s="604" t="s">
        <v>80</v>
      </c>
      <c r="S6" s="605"/>
      <c r="T6" s="605"/>
      <c r="U6" s="605"/>
      <c r="V6" s="605"/>
      <c r="W6" s="605"/>
      <c r="X6" s="192"/>
      <c r="Y6" s="190">
        <f>P7</f>
        <v>0</v>
      </c>
      <c r="Z6" s="207"/>
      <c r="AA6" s="207"/>
      <c r="AB6" s="204"/>
    </row>
    <row r="7" spans="2:34" ht="21" customHeight="1" thickBot="1">
      <c r="B7" s="600" t="s">
        <v>280</v>
      </c>
      <c r="C7" s="601"/>
      <c r="D7" s="601"/>
      <c r="E7" s="546" t="s">
        <v>281</v>
      </c>
      <c r="F7" s="546"/>
      <c r="G7" s="546"/>
      <c r="H7" s="546"/>
      <c r="I7" s="546"/>
      <c r="J7" s="547"/>
      <c r="K7" s="174" t="s">
        <v>282</v>
      </c>
      <c r="L7" s="546" t="s">
        <v>283</v>
      </c>
      <c r="M7" s="547"/>
      <c r="N7" s="178">
        <f>SUM(N9:N146)</f>
        <v>0</v>
      </c>
      <c r="O7" s="179">
        <f>SUM(O9:O146)</f>
        <v>0</v>
      </c>
      <c r="P7" s="180">
        <f>SUM(P9:P146)</f>
        <v>0</v>
      </c>
      <c r="R7" s="606" t="s">
        <v>84</v>
      </c>
      <c r="S7" s="607"/>
      <c r="T7" s="607"/>
      <c r="U7" s="607"/>
      <c r="V7" s="607"/>
      <c r="W7" s="607"/>
      <c r="X7" s="193" t="s">
        <v>9</v>
      </c>
      <c r="Y7" s="191">
        <f>1-Y6/Y8</f>
        <v>1</v>
      </c>
      <c r="Z7" s="207"/>
      <c r="AA7" s="207"/>
      <c r="AB7" s="204"/>
    </row>
    <row r="8" spans="2:34" ht="26.25" customHeight="1" thickBot="1">
      <c r="B8" s="101" t="s">
        <v>262</v>
      </c>
      <c r="C8" s="115" t="s">
        <v>201</v>
      </c>
      <c r="D8" s="115" t="s">
        <v>264</v>
      </c>
      <c r="E8" s="116" t="s">
        <v>263</v>
      </c>
      <c r="F8" s="141" t="s">
        <v>200</v>
      </c>
      <c r="G8" s="117" t="s">
        <v>5</v>
      </c>
      <c r="H8" s="251" t="s">
        <v>265</v>
      </c>
      <c r="I8" s="251" t="s">
        <v>266</v>
      </c>
      <c r="J8" s="251" t="s">
        <v>267</v>
      </c>
      <c r="K8" s="251" t="s">
        <v>268</v>
      </c>
      <c r="L8" s="251" t="s">
        <v>269</v>
      </c>
      <c r="M8" s="252" t="s">
        <v>270</v>
      </c>
      <c r="N8" s="132" t="s">
        <v>271</v>
      </c>
      <c r="O8" s="133" t="s">
        <v>272</v>
      </c>
      <c r="P8" s="134" t="s">
        <v>273</v>
      </c>
      <c r="R8" s="615" t="s">
        <v>299</v>
      </c>
      <c r="S8" s="616"/>
      <c r="T8" s="616"/>
      <c r="U8" s="616"/>
      <c r="V8" s="616"/>
      <c r="W8" s="616"/>
      <c r="X8" s="617"/>
      <c r="Y8" s="196">
        <v>136</v>
      </c>
      <c r="Z8" s="207"/>
      <c r="AA8" s="207"/>
      <c r="AB8" s="204"/>
    </row>
    <row r="9" spans="2:34" ht="15" customHeight="1">
      <c r="B9" s="100" t="s">
        <v>187</v>
      </c>
      <c r="C9" s="118">
        <v>1</v>
      </c>
      <c r="D9" s="118">
        <v>70</v>
      </c>
      <c r="E9" s="119">
        <v>2.5</v>
      </c>
      <c r="F9" s="197"/>
      <c r="G9" s="244">
        <v>0.27200000000000002</v>
      </c>
      <c r="H9" s="254">
        <f>IF(AND(D9&gt;30,E9&gt;11),G9-0.015,G9-0.02)</f>
        <v>0.252</v>
      </c>
      <c r="I9" s="255">
        <f>IF(AND(D9&gt;30,E9&gt;11),G9+0.015,G9+0.02)</f>
        <v>0.29200000000000004</v>
      </c>
      <c r="J9" s="255">
        <f>IF(AND(D9&gt;30,E9&gt;11),G9-0.02,G9-0.03)</f>
        <v>0.24200000000000002</v>
      </c>
      <c r="K9" s="255">
        <f>IF(AND(D9&gt;30,E9&gt;11),G9+0.02,G9+0.03)</f>
        <v>0.30200000000000005</v>
      </c>
      <c r="L9" s="255">
        <f>IF(AND(D9&gt;30,E9&gt;11),G9-0.03,G9-0.04)</f>
        <v>0.23200000000000001</v>
      </c>
      <c r="M9" s="256">
        <f>IF(AND(D9&gt;30,E9&gt;11),G9+0.03,G9+0.04)</f>
        <v>0.312</v>
      </c>
      <c r="N9" s="248">
        <f>IF(F9="",0, IF( OR(F9&lt;H9,F9&gt;I9),1,0))</f>
        <v>0</v>
      </c>
      <c r="O9" s="136">
        <f t="shared" ref="O9:O72" si="0">IF(F9="",0, IF( OR(F9&lt;J9,F9&gt;K9),1,0))</f>
        <v>0</v>
      </c>
      <c r="P9" s="137">
        <f t="shared" ref="P9:P72" si="1">IF(F9="",0, IF( OR(F9&lt;L9,F9&gt;M9),1,0))</f>
        <v>0</v>
      </c>
      <c r="R9" s="205"/>
      <c r="S9" s="205"/>
      <c r="T9" s="205"/>
      <c r="U9" s="205"/>
      <c r="V9" s="204"/>
      <c r="W9" s="204"/>
      <c r="X9" s="204"/>
      <c r="Y9" s="204"/>
      <c r="Z9" s="204"/>
      <c r="AA9" s="204"/>
      <c r="AB9" s="204"/>
    </row>
    <row r="10" spans="2:34" ht="15" customHeight="1" thickBot="1">
      <c r="B10" s="99" t="s">
        <v>187</v>
      </c>
      <c r="C10" s="121">
        <v>2</v>
      </c>
      <c r="D10" s="121">
        <v>70</v>
      </c>
      <c r="E10" s="122">
        <v>2.5</v>
      </c>
      <c r="F10" s="198"/>
      <c r="G10" s="245">
        <v>0.26600000000000001</v>
      </c>
      <c r="H10" s="243">
        <f t="shared" ref="H10:H73" si="2">IF(AND(D10&gt;30,E10&gt;11),G10-0.015,G10-0.02)</f>
        <v>0.24600000000000002</v>
      </c>
      <c r="I10" s="253">
        <f t="shared" ref="I10:I73" si="3">IF(AND(D10&gt;30,E10&gt;11),G10+0.015,G10+0.02)</f>
        <v>0.28600000000000003</v>
      </c>
      <c r="J10" s="253">
        <f t="shared" ref="J10:J73" si="4">IF(AND(D10&gt;30,E10&gt;11),G10-0.02,G10-0.03)</f>
        <v>0.23600000000000002</v>
      </c>
      <c r="K10" s="253">
        <f t="shared" ref="K10:K73" si="5">IF(AND(D10&gt;30,E10&gt;11),G10+0.02,G10+0.03)</f>
        <v>0.29600000000000004</v>
      </c>
      <c r="L10" s="253">
        <f t="shared" ref="L10:L73" si="6">IF(AND(D10&gt;30,E10&gt;11),G10-0.03,G10-0.04)</f>
        <v>0.22600000000000001</v>
      </c>
      <c r="M10" s="257">
        <f t="shared" ref="M10:M73" si="7">IF(AND(D10&gt;30,E10&gt;11),G10+0.03,G10+0.04)</f>
        <v>0.30599999999999999</v>
      </c>
      <c r="N10" s="248">
        <f t="shared" ref="N10:N73" si="8">IF(F10="",0, IF( OR(F10&lt;H10,F10&gt;I10),1,0))</f>
        <v>0</v>
      </c>
      <c r="O10" s="136">
        <f t="shared" si="0"/>
        <v>0</v>
      </c>
      <c r="P10" s="137">
        <f t="shared" si="1"/>
        <v>0</v>
      </c>
      <c r="R10" s="205"/>
      <c r="S10" s="205"/>
      <c r="T10" s="205"/>
      <c r="U10" s="205"/>
      <c r="V10" s="204"/>
      <c r="W10" s="204"/>
      <c r="X10" s="204"/>
      <c r="Y10" s="204"/>
      <c r="Z10" s="204"/>
      <c r="AA10" s="227" t="s">
        <v>203</v>
      </c>
      <c r="AB10" s="205"/>
      <c r="AC10" s="91"/>
      <c r="AD10" s="91"/>
      <c r="AE10" s="90"/>
      <c r="AF10" s="217"/>
      <c r="AG10" s="217"/>
      <c r="AH10" s="217"/>
    </row>
    <row r="11" spans="2:34" ht="15" customHeight="1">
      <c r="B11" s="98" t="s">
        <v>187</v>
      </c>
      <c r="C11" s="124">
        <v>3</v>
      </c>
      <c r="D11" s="124">
        <v>70</v>
      </c>
      <c r="E11" s="125">
        <v>2.5</v>
      </c>
      <c r="F11" s="198"/>
      <c r="G11" s="244">
        <v>0.27600000000000002</v>
      </c>
      <c r="H11" s="105">
        <f t="shared" si="2"/>
        <v>0.25600000000000001</v>
      </c>
      <c r="I11" s="106">
        <f t="shared" si="3"/>
        <v>0.29600000000000004</v>
      </c>
      <c r="J11" s="106">
        <f t="shared" si="4"/>
        <v>0.24600000000000002</v>
      </c>
      <c r="K11" s="106">
        <f t="shared" si="5"/>
        <v>0.30600000000000005</v>
      </c>
      <c r="L11" s="106">
        <f t="shared" si="6"/>
        <v>0.23600000000000002</v>
      </c>
      <c r="M11" s="107">
        <f t="shared" si="7"/>
        <v>0.316</v>
      </c>
      <c r="N11" s="248">
        <f t="shared" si="8"/>
        <v>0</v>
      </c>
      <c r="O11" s="136">
        <f t="shared" si="0"/>
        <v>0</v>
      </c>
      <c r="P11" s="137">
        <f t="shared" si="1"/>
        <v>0</v>
      </c>
      <c r="R11" s="205"/>
      <c r="S11" s="205"/>
      <c r="T11" s="205"/>
      <c r="U11" s="205"/>
      <c r="V11" s="204"/>
      <c r="W11" s="204"/>
      <c r="X11" s="204"/>
      <c r="Y11" s="204"/>
      <c r="Z11" s="204"/>
      <c r="AA11" s="228" t="s">
        <v>204</v>
      </c>
      <c r="AB11" s="205"/>
      <c r="AC11" s="91"/>
      <c r="AD11" s="91"/>
      <c r="AE11" s="90"/>
      <c r="AF11" s="217"/>
      <c r="AG11" s="217"/>
      <c r="AH11" s="217"/>
    </row>
    <row r="12" spans="2:34" ht="15" customHeight="1" thickBot="1">
      <c r="B12" s="99" t="s">
        <v>187</v>
      </c>
      <c r="C12" s="121">
        <v>4</v>
      </c>
      <c r="D12" s="121">
        <v>70</v>
      </c>
      <c r="E12" s="122">
        <v>2.5</v>
      </c>
      <c r="F12" s="198"/>
      <c r="G12" s="245">
        <v>0.28299999999999997</v>
      </c>
      <c r="H12" s="243">
        <f t="shared" si="2"/>
        <v>0.26299999999999996</v>
      </c>
      <c r="I12" s="253">
        <f t="shared" si="3"/>
        <v>0.30299999999999999</v>
      </c>
      <c r="J12" s="253">
        <f t="shared" si="4"/>
        <v>0.253</v>
      </c>
      <c r="K12" s="253">
        <f t="shared" si="5"/>
        <v>0.31299999999999994</v>
      </c>
      <c r="L12" s="253">
        <f t="shared" si="6"/>
        <v>0.24299999999999997</v>
      </c>
      <c r="M12" s="257">
        <f t="shared" si="7"/>
        <v>0.32299999999999995</v>
      </c>
      <c r="N12" s="248">
        <f t="shared" si="8"/>
        <v>0</v>
      </c>
      <c r="O12" s="136">
        <f t="shared" si="0"/>
        <v>0</v>
      </c>
      <c r="P12" s="137">
        <f t="shared" si="1"/>
        <v>0</v>
      </c>
      <c r="R12" s="205"/>
      <c r="S12" s="205"/>
      <c r="T12" s="205"/>
      <c r="U12" s="205"/>
      <c r="V12" s="204"/>
      <c r="W12" s="204"/>
      <c r="X12" s="204"/>
      <c r="Y12" s="204"/>
      <c r="Z12" s="204"/>
      <c r="AA12" s="228" t="s">
        <v>205</v>
      </c>
      <c r="AB12" s="205"/>
      <c r="AC12" s="91"/>
      <c r="AD12" s="91"/>
      <c r="AE12" s="90"/>
      <c r="AF12" s="217"/>
      <c r="AG12" s="218"/>
      <c r="AH12" s="220"/>
    </row>
    <row r="13" spans="2:34" ht="15" customHeight="1">
      <c r="B13" s="98" t="s">
        <v>187</v>
      </c>
      <c r="C13" s="124">
        <v>5</v>
      </c>
      <c r="D13" s="124">
        <v>70</v>
      </c>
      <c r="E13" s="125">
        <v>2.5</v>
      </c>
      <c r="F13" s="198"/>
      <c r="G13" s="244">
        <v>0.29599999999999999</v>
      </c>
      <c r="H13" s="105">
        <f t="shared" si="2"/>
        <v>0.27599999999999997</v>
      </c>
      <c r="I13" s="106">
        <f t="shared" si="3"/>
        <v>0.316</v>
      </c>
      <c r="J13" s="106">
        <f t="shared" si="4"/>
        <v>0.26600000000000001</v>
      </c>
      <c r="K13" s="106">
        <f t="shared" si="5"/>
        <v>0.32599999999999996</v>
      </c>
      <c r="L13" s="106">
        <f t="shared" si="6"/>
        <v>0.25600000000000001</v>
      </c>
      <c r="M13" s="107">
        <f t="shared" si="7"/>
        <v>0.33599999999999997</v>
      </c>
      <c r="N13" s="248">
        <f t="shared" si="8"/>
        <v>0</v>
      </c>
      <c r="O13" s="136">
        <f t="shared" si="0"/>
        <v>0</v>
      </c>
      <c r="P13" s="137">
        <f t="shared" si="1"/>
        <v>0</v>
      </c>
      <c r="R13" s="205"/>
      <c r="S13" s="205"/>
      <c r="T13" s="205"/>
      <c r="U13" s="205"/>
      <c r="V13" s="204"/>
      <c r="W13" s="204"/>
      <c r="X13" s="204"/>
      <c r="Y13" s="204"/>
      <c r="Z13" s="204"/>
      <c r="AA13" s="228" t="s">
        <v>206</v>
      </c>
      <c r="AB13" s="205"/>
      <c r="AC13" s="91"/>
      <c r="AD13" s="91"/>
      <c r="AE13" s="90"/>
      <c r="AF13" s="217"/>
      <c r="AG13" s="218"/>
      <c r="AH13" s="220"/>
    </row>
    <row r="14" spans="2:34" ht="15" customHeight="1" thickBot="1">
      <c r="B14" s="99" t="s">
        <v>187</v>
      </c>
      <c r="C14" s="121">
        <v>6</v>
      </c>
      <c r="D14" s="121">
        <v>100</v>
      </c>
      <c r="E14" s="122">
        <v>2.5</v>
      </c>
      <c r="F14" s="199"/>
      <c r="G14" s="245">
        <v>0.26400000000000001</v>
      </c>
      <c r="H14" s="243">
        <f t="shared" si="2"/>
        <v>0.24400000000000002</v>
      </c>
      <c r="I14" s="253">
        <f t="shared" si="3"/>
        <v>0.28400000000000003</v>
      </c>
      <c r="J14" s="253">
        <f t="shared" si="4"/>
        <v>0.23400000000000001</v>
      </c>
      <c r="K14" s="253">
        <f t="shared" si="5"/>
        <v>0.29400000000000004</v>
      </c>
      <c r="L14" s="253">
        <f t="shared" si="6"/>
        <v>0.224</v>
      </c>
      <c r="M14" s="257">
        <f t="shared" si="7"/>
        <v>0.30399999999999999</v>
      </c>
      <c r="N14" s="248">
        <f t="shared" si="8"/>
        <v>0</v>
      </c>
      <c r="O14" s="136">
        <f t="shared" si="0"/>
        <v>0</v>
      </c>
      <c r="P14" s="137">
        <f t="shared" si="1"/>
        <v>0</v>
      </c>
      <c r="R14" s="205"/>
      <c r="S14" s="205"/>
      <c r="T14" s="205"/>
      <c r="U14" s="205"/>
      <c r="V14" s="204"/>
      <c r="W14" s="204"/>
      <c r="X14" s="204"/>
      <c r="Y14" s="204"/>
      <c r="Z14" s="204"/>
      <c r="AA14" s="228" t="s">
        <v>207</v>
      </c>
      <c r="AB14" s="205"/>
      <c r="AC14" s="91"/>
      <c r="AD14" s="91"/>
      <c r="AE14" s="90"/>
      <c r="AF14" s="217"/>
      <c r="AG14" s="218"/>
      <c r="AH14" s="220"/>
    </row>
    <row r="15" spans="2:34" ht="15" customHeight="1">
      <c r="B15" s="98" t="s">
        <v>187</v>
      </c>
      <c r="C15" s="124">
        <v>7</v>
      </c>
      <c r="D15" s="124">
        <v>100</v>
      </c>
      <c r="E15" s="125">
        <v>2.5</v>
      </c>
      <c r="F15" s="199"/>
      <c r="G15" s="244">
        <v>0.27700000000000002</v>
      </c>
      <c r="H15" s="105">
        <f t="shared" si="2"/>
        <v>0.25700000000000001</v>
      </c>
      <c r="I15" s="106">
        <f t="shared" si="3"/>
        <v>0.29700000000000004</v>
      </c>
      <c r="J15" s="106">
        <f t="shared" si="4"/>
        <v>0.24700000000000003</v>
      </c>
      <c r="K15" s="106">
        <f t="shared" si="5"/>
        <v>0.30700000000000005</v>
      </c>
      <c r="L15" s="106">
        <f t="shared" si="6"/>
        <v>0.23700000000000002</v>
      </c>
      <c r="M15" s="107">
        <f t="shared" si="7"/>
        <v>0.317</v>
      </c>
      <c r="N15" s="248">
        <f t="shared" si="8"/>
        <v>0</v>
      </c>
      <c r="O15" s="136">
        <f t="shared" si="0"/>
        <v>0</v>
      </c>
      <c r="P15" s="137">
        <f t="shared" si="1"/>
        <v>0</v>
      </c>
      <c r="R15" s="205"/>
      <c r="S15" s="205"/>
      <c r="T15" s="205"/>
      <c r="U15" s="205"/>
      <c r="V15" s="204"/>
      <c r="W15" s="204"/>
      <c r="X15" s="204"/>
      <c r="Y15" s="204"/>
      <c r="Z15" s="204"/>
      <c r="AA15" s="228"/>
      <c r="AB15" s="205"/>
      <c r="AC15" s="91"/>
      <c r="AD15" s="91"/>
      <c r="AE15" s="90"/>
      <c r="AF15" s="217"/>
      <c r="AG15" s="218"/>
      <c r="AH15" s="220"/>
    </row>
    <row r="16" spans="2:34" ht="15" customHeight="1" thickBot="1">
      <c r="B16" s="99" t="s">
        <v>187</v>
      </c>
      <c r="C16" s="121">
        <v>8</v>
      </c>
      <c r="D16" s="121">
        <v>100</v>
      </c>
      <c r="E16" s="122">
        <v>2.5</v>
      </c>
      <c r="F16" s="199"/>
      <c r="G16" s="245">
        <v>0.27200000000000002</v>
      </c>
      <c r="H16" s="243">
        <f t="shared" si="2"/>
        <v>0.252</v>
      </c>
      <c r="I16" s="253">
        <f t="shared" si="3"/>
        <v>0.29200000000000004</v>
      </c>
      <c r="J16" s="253">
        <f t="shared" si="4"/>
        <v>0.24200000000000002</v>
      </c>
      <c r="K16" s="253">
        <f t="shared" si="5"/>
        <v>0.30200000000000005</v>
      </c>
      <c r="L16" s="253">
        <f t="shared" si="6"/>
        <v>0.23200000000000001</v>
      </c>
      <c r="M16" s="257">
        <f t="shared" si="7"/>
        <v>0.312</v>
      </c>
      <c r="N16" s="248">
        <f t="shared" si="8"/>
        <v>0</v>
      </c>
      <c r="O16" s="136">
        <f t="shared" si="0"/>
        <v>0</v>
      </c>
      <c r="P16" s="137">
        <f t="shared" si="1"/>
        <v>0</v>
      </c>
      <c r="R16" s="205"/>
      <c r="S16" s="205"/>
      <c r="T16" s="205"/>
      <c r="U16" s="205"/>
      <c r="V16" s="204"/>
      <c r="W16" s="204"/>
      <c r="X16" s="204"/>
      <c r="Y16" s="204"/>
      <c r="Z16" s="204"/>
      <c r="AA16" s="227" t="s">
        <v>208</v>
      </c>
      <c r="AB16" s="205"/>
      <c r="AC16" s="91"/>
      <c r="AD16" s="91"/>
      <c r="AE16" s="90"/>
      <c r="AF16" s="217"/>
      <c r="AG16" s="218"/>
      <c r="AH16" s="220"/>
    </row>
    <row r="17" spans="2:34" ht="15" customHeight="1">
      <c r="B17" s="98" t="s">
        <v>187</v>
      </c>
      <c r="C17" s="124">
        <v>9</v>
      </c>
      <c r="D17" s="124">
        <v>100</v>
      </c>
      <c r="E17" s="125">
        <v>2.5</v>
      </c>
      <c r="F17" s="199"/>
      <c r="G17" s="244">
        <v>0.26400000000000001</v>
      </c>
      <c r="H17" s="105">
        <f t="shared" si="2"/>
        <v>0.24400000000000002</v>
      </c>
      <c r="I17" s="106">
        <f t="shared" si="3"/>
        <v>0.28400000000000003</v>
      </c>
      <c r="J17" s="106">
        <f t="shared" si="4"/>
        <v>0.23400000000000001</v>
      </c>
      <c r="K17" s="106">
        <f t="shared" si="5"/>
        <v>0.29400000000000004</v>
      </c>
      <c r="L17" s="106">
        <f t="shared" si="6"/>
        <v>0.224</v>
      </c>
      <c r="M17" s="107">
        <f t="shared" si="7"/>
        <v>0.30399999999999999</v>
      </c>
      <c r="N17" s="248">
        <f t="shared" si="8"/>
        <v>0</v>
      </c>
      <c r="O17" s="136">
        <f t="shared" si="0"/>
        <v>0</v>
      </c>
      <c r="P17" s="137">
        <f t="shared" si="1"/>
        <v>0</v>
      </c>
      <c r="R17" s="205"/>
      <c r="S17" s="205"/>
      <c r="T17" s="205"/>
      <c r="U17" s="205"/>
      <c r="V17" s="204"/>
      <c r="W17" s="204"/>
      <c r="X17" s="204"/>
      <c r="Y17" s="204"/>
      <c r="Z17" s="204"/>
      <c r="AA17" s="228" t="s">
        <v>209</v>
      </c>
      <c r="AB17" s="205"/>
      <c r="AC17" s="91"/>
      <c r="AD17" s="91"/>
      <c r="AE17" s="90"/>
      <c r="AF17" s="217"/>
      <c r="AG17" s="218"/>
      <c r="AH17" s="220"/>
    </row>
    <row r="18" spans="2:34" ht="15" customHeight="1" thickBot="1">
      <c r="B18" s="99" t="s">
        <v>187</v>
      </c>
      <c r="C18" s="121">
        <v>10</v>
      </c>
      <c r="D18" s="121">
        <v>100</v>
      </c>
      <c r="E18" s="122">
        <v>2.5</v>
      </c>
      <c r="F18" s="199"/>
      <c r="G18" s="245">
        <v>0.254</v>
      </c>
      <c r="H18" s="243">
        <f t="shared" si="2"/>
        <v>0.23400000000000001</v>
      </c>
      <c r="I18" s="253">
        <f t="shared" si="3"/>
        <v>0.27400000000000002</v>
      </c>
      <c r="J18" s="253">
        <f t="shared" si="4"/>
        <v>0.224</v>
      </c>
      <c r="K18" s="253">
        <f t="shared" si="5"/>
        <v>0.28400000000000003</v>
      </c>
      <c r="L18" s="253">
        <f t="shared" si="6"/>
        <v>0.214</v>
      </c>
      <c r="M18" s="257">
        <f t="shared" si="7"/>
        <v>0.29399999999999998</v>
      </c>
      <c r="N18" s="248">
        <f t="shared" si="8"/>
        <v>0</v>
      </c>
      <c r="O18" s="136">
        <f t="shared" si="0"/>
        <v>0</v>
      </c>
      <c r="P18" s="137">
        <f t="shared" si="1"/>
        <v>0</v>
      </c>
      <c r="R18" s="205"/>
      <c r="S18" s="205"/>
      <c r="T18" s="205"/>
      <c r="U18" s="205"/>
      <c r="V18" s="204"/>
      <c r="W18" s="204"/>
      <c r="X18" s="204"/>
      <c r="Y18" s="204"/>
      <c r="Z18" s="204"/>
      <c r="AA18" s="228" t="s">
        <v>210</v>
      </c>
      <c r="AB18" s="205"/>
      <c r="AC18" s="91"/>
      <c r="AD18" s="91"/>
      <c r="AE18" s="90"/>
      <c r="AF18" s="217"/>
      <c r="AG18" s="218"/>
      <c r="AH18" s="220"/>
    </row>
    <row r="19" spans="2:34" ht="15" customHeight="1">
      <c r="B19" s="98" t="s">
        <v>187</v>
      </c>
      <c r="C19" s="124">
        <v>11</v>
      </c>
      <c r="D19" s="124">
        <v>30</v>
      </c>
      <c r="E19" s="125">
        <v>2.5</v>
      </c>
      <c r="F19" s="198"/>
      <c r="G19" s="244">
        <v>0.32500000000000001</v>
      </c>
      <c r="H19" s="105">
        <f t="shared" si="2"/>
        <v>0.30499999999999999</v>
      </c>
      <c r="I19" s="106">
        <f t="shared" si="3"/>
        <v>0.34500000000000003</v>
      </c>
      <c r="J19" s="106">
        <f t="shared" si="4"/>
        <v>0.29500000000000004</v>
      </c>
      <c r="K19" s="106">
        <f t="shared" si="5"/>
        <v>0.35499999999999998</v>
      </c>
      <c r="L19" s="106">
        <f t="shared" si="6"/>
        <v>0.28500000000000003</v>
      </c>
      <c r="M19" s="107">
        <f t="shared" si="7"/>
        <v>0.36499999999999999</v>
      </c>
      <c r="N19" s="248">
        <f t="shared" si="8"/>
        <v>0</v>
      </c>
      <c r="O19" s="136">
        <f t="shared" si="0"/>
        <v>0</v>
      </c>
      <c r="P19" s="137">
        <f t="shared" si="1"/>
        <v>0</v>
      </c>
      <c r="R19" s="205"/>
      <c r="S19" s="205"/>
      <c r="T19" s="205"/>
      <c r="U19" s="205"/>
      <c r="V19" s="204"/>
      <c r="W19" s="204"/>
      <c r="X19" s="204"/>
      <c r="Y19" s="204"/>
      <c r="Z19" s="204"/>
      <c r="AA19" s="228" t="s">
        <v>211</v>
      </c>
      <c r="AB19" s="205"/>
      <c r="AC19" s="91"/>
      <c r="AD19" s="91"/>
      <c r="AE19" s="90"/>
      <c r="AF19" s="217"/>
      <c r="AG19" s="217"/>
      <c r="AH19" s="217"/>
    </row>
    <row r="20" spans="2:34" ht="15" customHeight="1" thickBot="1">
      <c r="B20" s="99" t="s">
        <v>187</v>
      </c>
      <c r="C20" s="121">
        <v>12</v>
      </c>
      <c r="D20" s="121">
        <v>30</v>
      </c>
      <c r="E20" s="122">
        <v>2.5</v>
      </c>
      <c r="F20" s="198"/>
      <c r="G20" s="245">
        <v>0.34699999999999998</v>
      </c>
      <c r="H20" s="243">
        <f t="shared" si="2"/>
        <v>0.32699999999999996</v>
      </c>
      <c r="I20" s="253">
        <f t="shared" si="3"/>
        <v>0.36699999999999999</v>
      </c>
      <c r="J20" s="253">
        <f t="shared" si="4"/>
        <v>0.31699999999999995</v>
      </c>
      <c r="K20" s="253">
        <f t="shared" si="5"/>
        <v>0.377</v>
      </c>
      <c r="L20" s="253">
        <f t="shared" si="6"/>
        <v>0.307</v>
      </c>
      <c r="M20" s="257">
        <f t="shared" si="7"/>
        <v>0.38699999999999996</v>
      </c>
      <c r="N20" s="248">
        <f t="shared" si="8"/>
        <v>0</v>
      </c>
      <c r="O20" s="136">
        <f t="shared" si="0"/>
        <v>0</v>
      </c>
      <c r="P20" s="137">
        <f t="shared" si="1"/>
        <v>0</v>
      </c>
      <c r="R20" s="205"/>
      <c r="S20" s="205"/>
      <c r="T20" s="205"/>
      <c r="U20" s="205"/>
      <c r="V20" s="204"/>
      <c r="W20" s="204"/>
      <c r="X20" s="204"/>
      <c r="Y20" s="204"/>
      <c r="Z20" s="204"/>
      <c r="AA20" s="228"/>
      <c r="AB20" s="205"/>
      <c r="AC20" s="91"/>
      <c r="AD20" s="91"/>
      <c r="AE20" s="90"/>
      <c r="AF20" s="217"/>
      <c r="AG20" s="217"/>
      <c r="AH20" s="217"/>
    </row>
    <row r="21" spans="2:34" ht="15" customHeight="1">
      <c r="B21" s="98" t="s">
        <v>187</v>
      </c>
      <c r="C21" s="124">
        <v>13</v>
      </c>
      <c r="D21" s="124">
        <v>30</v>
      </c>
      <c r="E21" s="125">
        <v>2.5</v>
      </c>
      <c r="F21" s="198"/>
      <c r="G21" s="244">
        <v>0.36299999999999999</v>
      </c>
      <c r="H21" s="105">
        <f t="shared" si="2"/>
        <v>0.34299999999999997</v>
      </c>
      <c r="I21" s="106">
        <f t="shared" si="3"/>
        <v>0.38300000000000001</v>
      </c>
      <c r="J21" s="106">
        <f t="shared" si="4"/>
        <v>0.33299999999999996</v>
      </c>
      <c r="K21" s="106">
        <f t="shared" si="5"/>
        <v>0.39300000000000002</v>
      </c>
      <c r="L21" s="106">
        <f t="shared" si="6"/>
        <v>0.32300000000000001</v>
      </c>
      <c r="M21" s="107">
        <f t="shared" si="7"/>
        <v>0.40299999999999997</v>
      </c>
      <c r="N21" s="248">
        <f t="shared" si="8"/>
        <v>0</v>
      </c>
      <c r="O21" s="136">
        <f t="shared" si="0"/>
        <v>0</v>
      </c>
      <c r="P21" s="137">
        <f t="shared" si="1"/>
        <v>0</v>
      </c>
      <c r="R21" s="205"/>
      <c r="S21" s="205"/>
      <c r="T21" s="205"/>
      <c r="U21" s="205"/>
      <c r="V21" s="204"/>
      <c r="W21" s="204"/>
      <c r="X21" s="204"/>
      <c r="Y21" s="204"/>
      <c r="Z21" s="204"/>
      <c r="AA21" s="227" t="s">
        <v>212</v>
      </c>
      <c r="AB21" s="205"/>
      <c r="AC21" s="91"/>
      <c r="AD21" s="91"/>
      <c r="AE21" s="90"/>
      <c r="AF21" s="217"/>
      <c r="AG21" s="217"/>
      <c r="AH21" s="217"/>
    </row>
    <row r="22" spans="2:34" ht="15" customHeight="1" thickBot="1">
      <c r="B22" s="99" t="s">
        <v>187</v>
      </c>
      <c r="C22" s="121">
        <v>14</v>
      </c>
      <c r="D22" s="121">
        <v>30</v>
      </c>
      <c r="E22" s="122">
        <v>2.5</v>
      </c>
      <c r="F22" s="198"/>
      <c r="G22" s="245">
        <v>0.371</v>
      </c>
      <c r="H22" s="243">
        <f t="shared" si="2"/>
        <v>0.35099999999999998</v>
      </c>
      <c r="I22" s="253">
        <f t="shared" si="3"/>
        <v>0.39100000000000001</v>
      </c>
      <c r="J22" s="253">
        <f t="shared" si="4"/>
        <v>0.34099999999999997</v>
      </c>
      <c r="K22" s="253">
        <f t="shared" si="5"/>
        <v>0.40100000000000002</v>
      </c>
      <c r="L22" s="253">
        <f t="shared" si="6"/>
        <v>0.33100000000000002</v>
      </c>
      <c r="M22" s="257">
        <f t="shared" si="7"/>
        <v>0.41099999999999998</v>
      </c>
      <c r="N22" s="248">
        <f t="shared" si="8"/>
        <v>0</v>
      </c>
      <c r="O22" s="136">
        <f t="shared" si="0"/>
        <v>0</v>
      </c>
      <c r="P22" s="137">
        <f t="shared" si="1"/>
        <v>0</v>
      </c>
      <c r="R22" s="205"/>
      <c r="S22" s="205"/>
      <c r="T22" s="205"/>
      <c r="U22" s="205"/>
      <c r="V22" s="204"/>
      <c r="W22" s="204"/>
      <c r="X22" s="204"/>
      <c r="Y22" s="204"/>
      <c r="Z22" s="204"/>
      <c r="AA22" s="228" t="s">
        <v>213</v>
      </c>
      <c r="AB22" s="205"/>
      <c r="AC22" s="91"/>
      <c r="AD22" s="91"/>
      <c r="AE22" s="90"/>
      <c r="AF22" s="217"/>
      <c r="AG22" s="217"/>
      <c r="AH22" s="217"/>
    </row>
    <row r="23" spans="2:34" ht="15" customHeight="1">
      <c r="B23" s="98" t="s">
        <v>187</v>
      </c>
      <c r="C23" s="124">
        <v>15</v>
      </c>
      <c r="D23" s="124">
        <v>30</v>
      </c>
      <c r="E23" s="125">
        <v>2.5</v>
      </c>
      <c r="F23" s="198"/>
      <c r="G23" s="244">
        <v>0.374</v>
      </c>
      <c r="H23" s="105">
        <f t="shared" si="2"/>
        <v>0.35399999999999998</v>
      </c>
      <c r="I23" s="106">
        <f t="shared" si="3"/>
        <v>0.39400000000000002</v>
      </c>
      <c r="J23" s="106">
        <f t="shared" si="4"/>
        <v>0.34399999999999997</v>
      </c>
      <c r="K23" s="106">
        <f t="shared" si="5"/>
        <v>0.40400000000000003</v>
      </c>
      <c r="L23" s="106">
        <f t="shared" si="6"/>
        <v>0.33400000000000002</v>
      </c>
      <c r="M23" s="107">
        <f t="shared" si="7"/>
        <v>0.41399999999999998</v>
      </c>
      <c r="N23" s="248">
        <f t="shared" si="8"/>
        <v>0</v>
      </c>
      <c r="O23" s="136">
        <f t="shared" si="0"/>
        <v>0</v>
      </c>
      <c r="P23" s="137">
        <f t="shared" si="1"/>
        <v>0</v>
      </c>
      <c r="R23" s="205"/>
      <c r="S23" s="205"/>
      <c r="T23" s="205"/>
      <c r="U23" s="205"/>
      <c r="V23" s="204"/>
      <c r="W23" s="204"/>
      <c r="X23" s="204"/>
      <c r="Y23" s="204"/>
      <c r="Z23" s="204"/>
      <c r="AA23" s="228" t="s">
        <v>214</v>
      </c>
      <c r="AB23" s="205"/>
      <c r="AC23" s="91"/>
      <c r="AD23" s="91"/>
      <c r="AE23" s="90"/>
      <c r="AF23" s="217"/>
      <c r="AG23" s="217"/>
      <c r="AH23" s="217"/>
    </row>
    <row r="24" spans="2:34" ht="15" customHeight="1" thickBot="1">
      <c r="B24" s="99" t="s">
        <v>187</v>
      </c>
      <c r="C24" s="121">
        <v>16</v>
      </c>
      <c r="D24" s="121">
        <v>120</v>
      </c>
      <c r="E24" s="122">
        <v>2.5</v>
      </c>
      <c r="F24" s="199"/>
      <c r="G24" s="245">
        <v>0.24099999999999999</v>
      </c>
      <c r="H24" s="243">
        <f t="shared" si="2"/>
        <v>0.221</v>
      </c>
      <c r="I24" s="253">
        <f t="shared" si="3"/>
        <v>0.26100000000000001</v>
      </c>
      <c r="J24" s="253">
        <f t="shared" si="4"/>
        <v>0.21099999999999999</v>
      </c>
      <c r="K24" s="253">
        <f t="shared" si="5"/>
        <v>0.27100000000000002</v>
      </c>
      <c r="L24" s="253">
        <f t="shared" si="6"/>
        <v>0.20099999999999998</v>
      </c>
      <c r="M24" s="257">
        <f t="shared" si="7"/>
        <v>0.28099999999999997</v>
      </c>
      <c r="N24" s="248">
        <f t="shared" si="8"/>
        <v>0</v>
      </c>
      <c r="O24" s="136">
        <f t="shared" si="0"/>
        <v>0</v>
      </c>
      <c r="P24" s="137">
        <f t="shared" si="1"/>
        <v>0</v>
      </c>
      <c r="R24" s="205"/>
      <c r="S24" s="205"/>
      <c r="T24" s="205"/>
      <c r="U24" s="205"/>
      <c r="V24" s="204"/>
      <c r="W24" s="204"/>
      <c r="X24" s="204"/>
      <c r="Y24" s="204"/>
      <c r="Z24" s="204"/>
      <c r="AA24" s="228" t="s">
        <v>215</v>
      </c>
      <c r="AB24" s="205"/>
      <c r="AC24" s="91"/>
      <c r="AD24" s="91"/>
      <c r="AE24" s="90"/>
    </row>
    <row r="25" spans="2:34" ht="15" customHeight="1">
      <c r="B25" s="98" t="s">
        <v>187</v>
      </c>
      <c r="C25" s="124">
        <v>17</v>
      </c>
      <c r="D25" s="124">
        <v>120</v>
      </c>
      <c r="E25" s="125">
        <v>2.5</v>
      </c>
      <c r="F25" s="199"/>
      <c r="G25" s="244">
        <v>0.25600000000000001</v>
      </c>
      <c r="H25" s="105">
        <f t="shared" si="2"/>
        <v>0.23600000000000002</v>
      </c>
      <c r="I25" s="106">
        <f t="shared" si="3"/>
        <v>0.27600000000000002</v>
      </c>
      <c r="J25" s="106">
        <f t="shared" si="4"/>
        <v>0.22600000000000001</v>
      </c>
      <c r="K25" s="106">
        <f t="shared" si="5"/>
        <v>0.28600000000000003</v>
      </c>
      <c r="L25" s="106">
        <f t="shared" si="6"/>
        <v>0.216</v>
      </c>
      <c r="M25" s="107">
        <f t="shared" si="7"/>
        <v>0.29599999999999999</v>
      </c>
      <c r="N25" s="248">
        <f t="shared" si="8"/>
        <v>0</v>
      </c>
      <c r="O25" s="136">
        <f t="shared" si="0"/>
        <v>0</v>
      </c>
      <c r="P25" s="137">
        <f t="shared" si="1"/>
        <v>0</v>
      </c>
      <c r="R25" s="637" t="s">
        <v>216</v>
      </c>
      <c r="S25" s="638"/>
      <c r="T25" s="638"/>
      <c r="U25" s="638"/>
      <c r="V25" s="638"/>
      <c r="W25" s="638"/>
      <c r="X25" s="638"/>
      <c r="Y25" s="638"/>
      <c r="Z25" s="638"/>
      <c r="AA25" s="639"/>
      <c r="AB25" s="204"/>
    </row>
    <row r="26" spans="2:34" ht="15" customHeight="1" thickBot="1">
      <c r="B26" s="99" t="s">
        <v>187</v>
      </c>
      <c r="C26" s="121">
        <v>18</v>
      </c>
      <c r="D26" s="121">
        <v>120</v>
      </c>
      <c r="E26" s="122">
        <v>2.5</v>
      </c>
      <c r="F26" s="199"/>
      <c r="G26" s="245">
        <v>0.246</v>
      </c>
      <c r="H26" s="243">
        <f t="shared" si="2"/>
        <v>0.22600000000000001</v>
      </c>
      <c r="I26" s="253">
        <f t="shared" si="3"/>
        <v>0.26600000000000001</v>
      </c>
      <c r="J26" s="253">
        <f t="shared" si="4"/>
        <v>0.216</v>
      </c>
      <c r="K26" s="253">
        <f t="shared" si="5"/>
        <v>0.27600000000000002</v>
      </c>
      <c r="L26" s="253">
        <f t="shared" si="6"/>
        <v>0.20599999999999999</v>
      </c>
      <c r="M26" s="257">
        <f t="shared" si="7"/>
        <v>0.28599999999999998</v>
      </c>
      <c r="N26" s="248">
        <f t="shared" si="8"/>
        <v>0</v>
      </c>
      <c r="O26" s="136">
        <f t="shared" si="0"/>
        <v>0</v>
      </c>
      <c r="P26" s="137">
        <f t="shared" si="1"/>
        <v>0</v>
      </c>
      <c r="R26" s="640" t="s">
        <v>195</v>
      </c>
      <c r="S26" s="641"/>
      <c r="T26" s="641"/>
      <c r="U26" s="641"/>
      <c r="V26" s="641"/>
      <c r="W26" s="641"/>
      <c r="X26" s="641"/>
      <c r="Y26" s="641"/>
      <c r="Z26" s="641"/>
      <c r="AA26" s="642"/>
      <c r="AB26" s="204"/>
    </row>
    <row r="27" spans="2:34" ht="15" customHeight="1">
      <c r="B27" s="98" t="s">
        <v>187</v>
      </c>
      <c r="C27" s="124">
        <v>19</v>
      </c>
      <c r="D27" s="124">
        <v>120</v>
      </c>
      <c r="E27" s="125">
        <v>2.5</v>
      </c>
      <c r="F27" s="199"/>
      <c r="G27" s="244">
        <v>0.254</v>
      </c>
      <c r="H27" s="105">
        <f t="shared" si="2"/>
        <v>0.23400000000000001</v>
      </c>
      <c r="I27" s="106">
        <f t="shared" si="3"/>
        <v>0.27400000000000002</v>
      </c>
      <c r="J27" s="106">
        <f t="shared" si="4"/>
        <v>0.224</v>
      </c>
      <c r="K27" s="106">
        <f t="shared" si="5"/>
        <v>0.28400000000000003</v>
      </c>
      <c r="L27" s="106">
        <f t="shared" si="6"/>
        <v>0.214</v>
      </c>
      <c r="M27" s="107">
        <f t="shared" si="7"/>
        <v>0.29399999999999998</v>
      </c>
      <c r="N27" s="248">
        <f t="shared" si="8"/>
        <v>0</v>
      </c>
      <c r="O27" s="136">
        <f t="shared" si="0"/>
        <v>0</v>
      </c>
      <c r="P27" s="137">
        <f t="shared" si="1"/>
        <v>0</v>
      </c>
      <c r="R27" s="651" t="s">
        <v>194</v>
      </c>
      <c r="S27" s="652"/>
      <c r="T27" s="653"/>
      <c r="U27" s="660" t="s">
        <v>193</v>
      </c>
      <c r="V27" s="651" t="s">
        <v>192</v>
      </c>
      <c r="W27" s="653"/>
      <c r="X27" s="651" t="s">
        <v>261</v>
      </c>
      <c r="Y27" s="653"/>
      <c r="Z27" s="660" t="s">
        <v>190</v>
      </c>
      <c r="AA27" s="660" t="s">
        <v>189</v>
      </c>
      <c r="AB27" s="204"/>
    </row>
    <row r="28" spans="2:34" ht="15" customHeight="1" thickBot="1">
      <c r="B28" s="99" t="s">
        <v>187</v>
      </c>
      <c r="C28" s="121">
        <v>20</v>
      </c>
      <c r="D28" s="121">
        <v>120</v>
      </c>
      <c r="E28" s="122">
        <v>2.5</v>
      </c>
      <c r="F28" s="199"/>
      <c r="G28" s="245">
        <v>0.25900000000000001</v>
      </c>
      <c r="H28" s="243">
        <f t="shared" si="2"/>
        <v>0.23900000000000002</v>
      </c>
      <c r="I28" s="253">
        <f t="shared" si="3"/>
        <v>0.27900000000000003</v>
      </c>
      <c r="J28" s="253">
        <f t="shared" si="4"/>
        <v>0.22900000000000001</v>
      </c>
      <c r="K28" s="253">
        <f t="shared" si="5"/>
        <v>0.28900000000000003</v>
      </c>
      <c r="L28" s="253">
        <f t="shared" si="6"/>
        <v>0.219</v>
      </c>
      <c r="M28" s="257">
        <f t="shared" si="7"/>
        <v>0.29899999999999999</v>
      </c>
      <c r="N28" s="248">
        <f t="shared" si="8"/>
        <v>0</v>
      </c>
      <c r="O28" s="136">
        <f t="shared" si="0"/>
        <v>0</v>
      </c>
      <c r="P28" s="137">
        <f t="shared" si="1"/>
        <v>0</v>
      </c>
      <c r="R28" s="654"/>
      <c r="S28" s="655"/>
      <c r="T28" s="656"/>
      <c r="U28" s="661"/>
      <c r="V28" s="657" t="s">
        <v>188</v>
      </c>
      <c r="W28" s="659"/>
      <c r="X28" s="654"/>
      <c r="Y28" s="656"/>
      <c r="Z28" s="661"/>
      <c r="AA28" s="661"/>
      <c r="AB28" s="204"/>
    </row>
    <row r="29" spans="2:34" ht="15" customHeight="1" thickBot="1">
      <c r="B29" s="98" t="s">
        <v>187</v>
      </c>
      <c r="C29" s="124">
        <v>21</v>
      </c>
      <c r="D29" s="124">
        <v>140</v>
      </c>
      <c r="E29" s="125">
        <v>2.5</v>
      </c>
      <c r="F29" s="198"/>
      <c r="G29" s="244">
        <v>0.246</v>
      </c>
      <c r="H29" s="105">
        <f t="shared" si="2"/>
        <v>0.22600000000000001</v>
      </c>
      <c r="I29" s="106">
        <f t="shared" si="3"/>
        <v>0.26600000000000001</v>
      </c>
      <c r="J29" s="106">
        <f t="shared" si="4"/>
        <v>0.216</v>
      </c>
      <c r="K29" s="106">
        <f t="shared" si="5"/>
        <v>0.27600000000000002</v>
      </c>
      <c r="L29" s="106">
        <f t="shared" si="6"/>
        <v>0.20599999999999999</v>
      </c>
      <c r="M29" s="107">
        <f t="shared" si="7"/>
        <v>0.28599999999999998</v>
      </c>
      <c r="N29" s="248">
        <f t="shared" si="8"/>
        <v>0</v>
      </c>
      <c r="O29" s="136">
        <f t="shared" si="0"/>
        <v>0</v>
      </c>
      <c r="P29" s="137">
        <f t="shared" si="1"/>
        <v>0</v>
      </c>
      <c r="R29" s="657"/>
      <c r="S29" s="658"/>
      <c r="T29" s="659"/>
      <c r="U29" s="662"/>
      <c r="V29" s="229" t="s">
        <v>187</v>
      </c>
      <c r="W29" s="229" t="s">
        <v>186</v>
      </c>
      <c r="X29" s="657"/>
      <c r="Y29" s="659"/>
      <c r="Z29" s="662"/>
      <c r="AA29" s="662"/>
      <c r="AB29" s="204"/>
    </row>
    <row r="30" spans="2:34" ht="15" customHeight="1" thickBot="1">
      <c r="B30" s="99" t="s">
        <v>187</v>
      </c>
      <c r="C30" s="121">
        <v>22</v>
      </c>
      <c r="D30" s="121">
        <v>140</v>
      </c>
      <c r="E30" s="122">
        <v>2.5</v>
      </c>
      <c r="F30" s="198"/>
      <c r="G30" s="245">
        <v>0.252</v>
      </c>
      <c r="H30" s="243">
        <f t="shared" si="2"/>
        <v>0.23200000000000001</v>
      </c>
      <c r="I30" s="253">
        <f t="shared" si="3"/>
        <v>0.27200000000000002</v>
      </c>
      <c r="J30" s="253">
        <f t="shared" si="4"/>
        <v>0.222</v>
      </c>
      <c r="K30" s="253">
        <f t="shared" si="5"/>
        <v>0.28200000000000003</v>
      </c>
      <c r="L30" s="253">
        <f t="shared" si="6"/>
        <v>0.21199999999999999</v>
      </c>
      <c r="M30" s="257">
        <f t="shared" si="7"/>
        <v>0.29199999999999998</v>
      </c>
      <c r="N30" s="248">
        <f t="shared" si="8"/>
        <v>0</v>
      </c>
      <c r="O30" s="136">
        <f t="shared" si="0"/>
        <v>0</v>
      </c>
      <c r="P30" s="137">
        <f t="shared" si="1"/>
        <v>0</v>
      </c>
      <c r="R30" s="632" t="s">
        <v>187</v>
      </c>
      <c r="S30" s="633"/>
      <c r="T30" s="229" t="s">
        <v>186</v>
      </c>
      <c r="U30" s="229"/>
      <c r="V30" s="229"/>
      <c r="W30" s="229"/>
      <c r="X30" s="229" t="s">
        <v>217</v>
      </c>
      <c r="Y30" s="229"/>
      <c r="Z30" s="230"/>
      <c r="AA30" s="230"/>
      <c r="AB30" s="204"/>
    </row>
    <row r="31" spans="2:34" ht="15" customHeight="1">
      <c r="B31" s="98" t="s">
        <v>187</v>
      </c>
      <c r="C31" s="124">
        <v>23</v>
      </c>
      <c r="D31" s="124">
        <v>140</v>
      </c>
      <c r="E31" s="125">
        <v>2.5</v>
      </c>
      <c r="F31" s="198"/>
      <c r="G31" s="244">
        <v>0.249</v>
      </c>
      <c r="H31" s="105">
        <f t="shared" si="2"/>
        <v>0.22900000000000001</v>
      </c>
      <c r="I31" s="106">
        <f t="shared" si="3"/>
        <v>0.26900000000000002</v>
      </c>
      <c r="J31" s="106">
        <f t="shared" si="4"/>
        <v>0.219</v>
      </c>
      <c r="K31" s="106">
        <f t="shared" si="5"/>
        <v>0.27900000000000003</v>
      </c>
      <c r="L31" s="106">
        <f t="shared" si="6"/>
        <v>0.20899999999999999</v>
      </c>
      <c r="M31" s="107">
        <f t="shared" si="7"/>
        <v>0.28899999999999998</v>
      </c>
      <c r="N31" s="248">
        <f t="shared" si="8"/>
        <v>0</v>
      </c>
      <c r="O31" s="136">
        <f t="shared" si="0"/>
        <v>0</v>
      </c>
      <c r="P31" s="137">
        <f t="shared" si="1"/>
        <v>0</v>
      </c>
      <c r="R31" s="645" t="s">
        <v>184</v>
      </c>
      <c r="S31" s="646"/>
      <c r="T31" s="634"/>
      <c r="U31" s="634">
        <v>100</v>
      </c>
      <c r="V31" s="634" t="s">
        <v>183</v>
      </c>
      <c r="W31" s="634"/>
      <c r="X31" s="634">
        <v>20</v>
      </c>
      <c r="Y31" s="634"/>
      <c r="Z31" s="634">
        <v>9</v>
      </c>
      <c r="AA31" s="665" t="s">
        <v>296</v>
      </c>
      <c r="AB31" s="204"/>
    </row>
    <row r="32" spans="2:34" ht="15" customHeight="1" thickBot="1">
      <c r="B32" s="99" t="s">
        <v>187</v>
      </c>
      <c r="C32" s="121">
        <v>24</v>
      </c>
      <c r="D32" s="121">
        <v>140</v>
      </c>
      <c r="E32" s="122">
        <v>2.5</v>
      </c>
      <c r="F32" s="198"/>
      <c r="G32" s="245">
        <v>0.24399999999999999</v>
      </c>
      <c r="H32" s="243">
        <f t="shared" si="2"/>
        <v>0.224</v>
      </c>
      <c r="I32" s="253">
        <f t="shared" si="3"/>
        <v>0.26400000000000001</v>
      </c>
      <c r="J32" s="253">
        <f t="shared" si="4"/>
        <v>0.214</v>
      </c>
      <c r="K32" s="253">
        <f t="shared" si="5"/>
        <v>0.27400000000000002</v>
      </c>
      <c r="L32" s="253">
        <f t="shared" si="6"/>
        <v>0.20399999999999999</v>
      </c>
      <c r="M32" s="257">
        <f t="shared" si="7"/>
        <v>0.28399999999999997</v>
      </c>
      <c r="N32" s="248">
        <f t="shared" si="8"/>
        <v>0</v>
      </c>
      <c r="O32" s="136">
        <f t="shared" si="0"/>
        <v>0</v>
      </c>
      <c r="P32" s="137">
        <f t="shared" si="1"/>
        <v>0</v>
      </c>
      <c r="R32" s="647"/>
      <c r="S32" s="648"/>
      <c r="T32" s="635"/>
      <c r="U32" s="635"/>
      <c r="V32" s="635"/>
      <c r="W32" s="635"/>
      <c r="X32" s="635"/>
      <c r="Y32" s="635"/>
      <c r="Z32" s="635"/>
      <c r="AA32" s="666"/>
      <c r="AB32" s="204"/>
    </row>
    <row r="33" spans="2:28" ht="15" customHeight="1" thickBot="1">
      <c r="B33" s="98" t="s">
        <v>187</v>
      </c>
      <c r="C33" s="124">
        <v>25</v>
      </c>
      <c r="D33" s="124">
        <v>140</v>
      </c>
      <c r="E33" s="125">
        <v>2.5</v>
      </c>
      <c r="F33" s="198"/>
      <c r="G33" s="244">
        <v>0.23899999999999999</v>
      </c>
      <c r="H33" s="105">
        <f t="shared" si="2"/>
        <v>0.219</v>
      </c>
      <c r="I33" s="106">
        <f t="shared" si="3"/>
        <v>0.25900000000000001</v>
      </c>
      <c r="J33" s="106">
        <f t="shared" si="4"/>
        <v>0.20899999999999999</v>
      </c>
      <c r="K33" s="106">
        <f t="shared" si="5"/>
        <v>0.26900000000000002</v>
      </c>
      <c r="L33" s="106">
        <f t="shared" si="6"/>
        <v>0.19899999999999998</v>
      </c>
      <c r="M33" s="107">
        <f t="shared" si="7"/>
        <v>0.27899999999999997</v>
      </c>
      <c r="N33" s="248">
        <f t="shared" si="8"/>
        <v>0</v>
      </c>
      <c r="O33" s="136">
        <f t="shared" si="0"/>
        <v>0</v>
      </c>
      <c r="P33" s="137">
        <f t="shared" si="1"/>
        <v>0</v>
      </c>
      <c r="R33" s="649"/>
      <c r="S33" s="650"/>
      <c r="T33" s="636"/>
      <c r="U33" s="636"/>
      <c r="V33" s="636"/>
      <c r="W33" s="636"/>
      <c r="X33" s="636"/>
      <c r="Y33" s="636"/>
      <c r="Z33" s="636"/>
      <c r="AA33" s="667"/>
      <c r="AB33" s="204"/>
    </row>
    <row r="34" spans="2:28" ht="15" customHeight="1" thickBot="1">
      <c r="B34" s="99" t="s">
        <v>187</v>
      </c>
      <c r="C34" s="121">
        <v>26</v>
      </c>
      <c r="D34" s="121">
        <v>70</v>
      </c>
      <c r="E34" s="122">
        <v>2.5</v>
      </c>
      <c r="F34" s="198"/>
      <c r="G34" s="245">
        <v>0.28000000000000003</v>
      </c>
      <c r="H34" s="243">
        <f t="shared" si="2"/>
        <v>0.26</v>
      </c>
      <c r="I34" s="253">
        <f t="shared" si="3"/>
        <v>0.30000000000000004</v>
      </c>
      <c r="J34" s="253">
        <f t="shared" si="4"/>
        <v>0.25</v>
      </c>
      <c r="K34" s="253">
        <f t="shared" si="5"/>
        <v>0.31000000000000005</v>
      </c>
      <c r="L34" s="253">
        <f t="shared" si="6"/>
        <v>0.24000000000000002</v>
      </c>
      <c r="M34" s="257">
        <f t="shared" si="7"/>
        <v>0.32</v>
      </c>
      <c r="N34" s="248">
        <f t="shared" si="8"/>
        <v>0</v>
      </c>
      <c r="O34" s="136">
        <f t="shared" si="0"/>
        <v>0</v>
      </c>
      <c r="P34" s="137">
        <f t="shared" si="1"/>
        <v>0</v>
      </c>
      <c r="R34" s="231" t="s">
        <v>218</v>
      </c>
      <c r="S34" s="232" t="s">
        <v>219</v>
      </c>
      <c r="T34" s="230" t="s">
        <v>181</v>
      </c>
      <c r="U34" s="230">
        <v>70</v>
      </c>
      <c r="V34" s="230" t="s">
        <v>154</v>
      </c>
      <c r="W34" s="230" t="s">
        <v>180</v>
      </c>
      <c r="X34" s="230">
        <v>5</v>
      </c>
      <c r="Y34" s="230"/>
      <c r="Z34" s="230" t="s">
        <v>179</v>
      </c>
      <c r="AA34" s="233" t="s">
        <v>162</v>
      </c>
      <c r="AB34" s="204"/>
    </row>
    <row r="35" spans="2:28" ht="15" customHeight="1" thickBot="1">
      <c r="B35" s="98" t="s">
        <v>187</v>
      </c>
      <c r="C35" s="124">
        <v>27</v>
      </c>
      <c r="D35" s="124">
        <v>70</v>
      </c>
      <c r="E35" s="125">
        <v>2.5</v>
      </c>
      <c r="F35" s="198"/>
      <c r="G35" s="244">
        <v>0.28199999999999997</v>
      </c>
      <c r="H35" s="105">
        <f t="shared" si="2"/>
        <v>0.26199999999999996</v>
      </c>
      <c r="I35" s="106">
        <f t="shared" si="3"/>
        <v>0.30199999999999999</v>
      </c>
      <c r="J35" s="106">
        <f t="shared" si="4"/>
        <v>0.252</v>
      </c>
      <c r="K35" s="106">
        <f t="shared" si="5"/>
        <v>0.31199999999999994</v>
      </c>
      <c r="L35" s="106">
        <f t="shared" si="6"/>
        <v>0.24199999999999997</v>
      </c>
      <c r="M35" s="107">
        <f t="shared" si="7"/>
        <v>0.32199999999999995</v>
      </c>
      <c r="N35" s="248">
        <f t="shared" si="8"/>
        <v>0</v>
      </c>
      <c r="O35" s="136">
        <f t="shared" si="0"/>
        <v>0</v>
      </c>
      <c r="P35" s="137">
        <f t="shared" si="1"/>
        <v>0</v>
      </c>
      <c r="R35" s="231" t="s">
        <v>220</v>
      </c>
      <c r="S35" s="232" t="s">
        <v>178</v>
      </c>
      <c r="T35" s="230" t="s">
        <v>177</v>
      </c>
      <c r="U35" s="230">
        <v>100</v>
      </c>
      <c r="V35" s="230"/>
      <c r="W35" s="230"/>
      <c r="X35" s="230">
        <v>5</v>
      </c>
      <c r="Y35" s="230"/>
      <c r="Z35" s="232" t="s">
        <v>159</v>
      </c>
      <c r="AA35" s="233" t="s">
        <v>158</v>
      </c>
      <c r="AB35" s="204"/>
    </row>
    <row r="36" spans="2:28" ht="15" customHeight="1" thickBot="1">
      <c r="B36" s="99" t="s">
        <v>187</v>
      </c>
      <c r="C36" s="121">
        <v>28</v>
      </c>
      <c r="D36" s="121">
        <v>70</v>
      </c>
      <c r="E36" s="122">
        <v>2.5</v>
      </c>
      <c r="F36" s="198"/>
      <c r="G36" s="245">
        <v>0.28699999999999998</v>
      </c>
      <c r="H36" s="243">
        <f t="shared" si="2"/>
        <v>0.26699999999999996</v>
      </c>
      <c r="I36" s="253">
        <f t="shared" si="3"/>
        <v>0.307</v>
      </c>
      <c r="J36" s="253">
        <f t="shared" si="4"/>
        <v>0.25700000000000001</v>
      </c>
      <c r="K36" s="253">
        <f t="shared" si="5"/>
        <v>0.31699999999999995</v>
      </c>
      <c r="L36" s="253">
        <f t="shared" si="6"/>
        <v>0.24699999999999997</v>
      </c>
      <c r="M36" s="257">
        <f t="shared" si="7"/>
        <v>0.32699999999999996</v>
      </c>
      <c r="N36" s="248">
        <f t="shared" si="8"/>
        <v>0</v>
      </c>
      <c r="O36" s="136">
        <f t="shared" si="0"/>
        <v>0</v>
      </c>
      <c r="P36" s="137">
        <f t="shared" si="1"/>
        <v>0</v>
      </c>
      <c r="R36" s="234" t="s">
        <v>221</v>
      </c>
      <c r="S36" s="235" t="s">
        <v>176</v>
      </c>
      <c r="T36" s="230" t="s">
        <v>175</v>
      </c>
      <c r="U36" s="230">
        <v>30</v>
      </c>
      <c r="V36" s="230"/>
      <c r="W36" s="230"/>
      <c r="X36" s="230">
        <v>5</v>
      </c>
      <c r="Y36" s="230"/>
      <c r="Z36" s="232" t="s">
        <v>159</v>
      </c>
      <c r="AA36" s="233" t="s">
        <v>158</v>
      </c>
      <c r="AB36" s="204"/>
    </row>
    <row r="37" spans="2:28" ht="15" customHeight="1" thickBot="1">
      <c r="B37" s="98" t="s">
        <v>187</v>
      </c>
      <c r="C37" s="124">
        <v>29</v>
      </c>
      <c r="D37" s="124">
        <v>70</v>
      </c>
      <c r="E37" s="125">
        <v>2.5</v>
      </c>
      <c r="F37" s="198"/>
      <c r="G37" s="244">
        <v>0.29099999999999998</v>
      </c>
      <c r="H37" s="105">
        <f t="shared" si="2"/>
        <v>0.27099999999999996</v>
      </c>
      <c r="I37" s="106">
        <f t="shared" si="3"/>
        <v>0.311</v>
      </c>
      <c r="J37" s="106">
        <f t="shared" si="4"/>
        <v>0.26100000000000001</v>
      </c>
      <c r="K37" s="106">
        <f t="shared" si="5"/>
        <v>0.32099999999999995</v>
      </c>
      <c r="L37" s="106">
        <f t="shared" si="6"/>
        <v>0.251</v>
      </c>
      <c r="M37" s="107">
        <f t="shared" si="7"/>
        <v>0.33099999999999996</v>
      </c>
      <c r="N37" s="248">
        <f t="shared" si="8"/>
        <v>0</v>
      </c>
      <c r="O37" s="136">
        <f t="shared" si="0"/>
        <v>0</v>
      </c>
      <c r="P37" s="137">
        <f t="shared" si="1"/>
        <v>0</v>
      </c>
      <c r="R37" s="236" t="s">
        <v>222</v>
      </c>
      <c r="S37" s="237" t="s">
        <v>174</v>
      </c>
      <c r="T37" s="230" t="s">
        <v>173</v>
      </c>
      <c r="U37" s="230">
        <v>120</v>
      </c>
      <c r="V37" s="230"/>
      <c r="W37" s="230"/>
      <c r="X37" s="230">
        <v>5</v>
      </c>
      <c r="Y37" s="230"/>
      <c r="Z37" s="232" t="s">
        <v>159</v>
      </c>
      <c r="AA37" s="233" t="s">
        <v>162</v>
      </c>
      <c r="AB37" s="204"/>
    </row>
    <row r="38" spans="2:28" ht="15" customHeight="1" thickBot="1">
      <c r="B38" s="99" t="s">
        <v>187</v>
      </c>
      <c r="C38" s="121">
        <v>30</v>
      </c>
      <c r="D38" s="121">
        <v>70</v>
      </c>
      <c r="E38" s="122">
        <v>2.5</v>
      </c>
      <c r="F38" s="198"/>
      <c r="G38" s="245">
        <v>0.29599999999999999</v>
      </c>
      <c r="H38" s="243">
        <f t="shared" si="2"/>
        <v>0.27599999999999997</v>
      </c>
      <c r="I38" s="253">
        <f t="shared" si="3"/>
        <v>0.316</v>
      </c>
      <c r="J38" s="253">
        <f t="shared" si="4"/>
        <v>0.26600000000000001</v>
      </c>
      <c r="K38" s="253">
        <f t="shared" si="5"/>
        <v>0.32599999999999996</v>
      </c>
      <c r="L38" s="253">
        <f t="shared" si="6"/>
        <v>0.25600000000000001</v>
      </c>
      <c r="M38" s="257">
        <f t="shared" si="7"/>
        <v>0.33599999999999997</v>
      </c>
      <c r="N38" s="248">
        <f t="shared" si="8"/>
        <v>0</v>
      </c>
      <c r="O38" s="136">
        <f t="shared" si="0"/>
        <v>0</v>
      </c>
      <c r="P38" s="137">
        <f t="shared" si="1"/>
        <v>0</v>
      </c>
      <c r="R38" s="236" t="s">
        <v>223</v>
      </c>
      <c r="S38" s="237" t="s">
        <v>172</v>
      </c>
      <c r="T38" s="230" t="s">
        <v>171</v>
      </c>
      <c r="U38" s="230">
        <v>140</v>
      </c>
      <c r="V38" s="230"/>
      <c r="W38" s="230"/>
      <c r="X38" s="230">
        <v>5</v>
      </c>
      <c r="Y38" s="230"/>
      <c r="Z38" s="232" t="s">
        <v>159</v>
      </c>
      <c r="AA38" s="233" t="s">
        <v>158</v>
      </c>
      <c r="AB38" s="204"/>
    </row>
    <row r="39" spans="2:28" ht="15" customHeight="1" thickBot="1">
      <c r="B39" s="98" t="s">
        <v>187</v>
      </c>
      <c r="C39" s="124">
        <v>31</v>
      </c>
      <c r="D39" s="124">
        <v>100</v>
      </c>
      <c r="E39" s="125">
        <v>2.5</v>
      </c>
      <c r="F39" s="199"/>
      <c r="G39" s="244">
        <v>0.251</v>
      </c>
      <c r="H39" s="105">
        <f t="shared" si="2"/>
        <v>0.23100000000000001</v>
      </c>
      <c r="I39" s="106">
        <f t="shared" si="3"/>
        <v>0.27100000000000002</v>
      </c>
      <c r="J39" s="106">
        <f t="shared" si="4"/>
        <v>0.221</v>
      </c>
      <c r="K39" s="106">
        <f t="shared" si="5"/>
        <v>0.28100000000000003</v>
      </c>
      <c r="L39" s="106">
        <f t="shared" si="6"/>
        <v>0.21099999999999999</v>
      </c>
      <c r="M39" s="107">
        <f t="shared" si="7"/>
        <v>0.29099999999999998</v>
      </c>
      <c r="N39" s="248">
        <f t="shared" si="8"/>
        <v>0</v>
      </c>
      <c r="O39" s="136">
        <f t="shared" si="0"/>
        <v>0</v>
      </c>
      <c r="P39" s="137">
        <f t="shared" si="1"/>
        <v>0</v>
      </c>
      <c r="R39" s="236" t="s">
        <v>224</v>
      </c>
      <c r="S39" s="237" t="s">
        <v>170</v>
      </c>
      <c r="T39" s="230" t="s">
        <v>169</v>
      </c>
      <c r="U39" s="230">
        <v>70</v>
      </c>
      <c r="V39" s="230"/>
      <c r="W39" s="230"/>
      <c r="X39" s="230">
        <v>9</v>
      </c>
      <c r="Y39" s="230"/>
      <c r="Z39" s="232" t="s">
        <v>159</v>
      </c>
      <c r="AA39" s="233" t="s">
        <v>158</v>
      </c>
      <c r="AB39" s="204"/>
    </row>
    <row r="40" spans="2:28" ht="15" customHeight="1" thickBot="1">
      <c r="B40" s="99" t="s">
        <v>187</v>
      </c>
      <c r="C40" s="121">
        <v>32</v>
      </c>
      <c r="D40" s="121">
        <v>100</v>
      </c>
      <c r="E40" s="122">
        <v>2.5</v>
      </c>
      <c r="F40" s="199"/>
      <c r="G40" s="245">
        <v>0.25</v>
      </c>
      <c r="H40" s="243">
        <f t="shared" si="2"/>
        <v>0.23</v>
      </c>
      <c r="I40" s="253">
        <f t="shared" si="3"/>
        <v>0.27</v>
      </c>
      <c r="J40" s="253">
        <f t="shared" si="4"/>
        <v>0.22</v>
      </c>
      <c r="K40" s="253">
        <f t="shared" si="5"/>
        <v>0.28000000000000003</v>
      </c>
      <c r="L40" s="253">
        <f t="shared" si="6"/>
        <v>0.21</v>
      </c>
      <c r="M40" s="257">
        <f t="shared" si="7"/>
        <v>0.28999999999999998</v>
      </c>
      <c r="N40" s="248">
        <f t="shared" si="8"/>
        <v>0</v>
      </c>
      <c r="O40" s="136">
        <f t="shared" si="0"/>
        <v>0</v>
      </c>
      <c r="P40" s="137">
        <f t="shared" si="1"/>
        <v>0</v>
      </c>
      <c r="R40" s="236" t="s">
        <v>225</v>
      </c>
      <c r="S40" s="237" t="s">
        <v>168</v>
      </c>
      <c r="T40" s="230" t="s">
        <v>167</v>
      </c>
      <c r="U40" s="230">
        <v>100</v>
      </c>
      <c r="V40" s="230"/>
      <c r="W40" s="230"/>
      <c r="X40" s="230">
        <v>9</v>
      </c>
      <c r="Y40" s="230"/>
      <c r="Z40" s="232" t="s">
        <v>159</v>
      </c>
      <c r="AA40" s="233" t="s">
        <v>158</v>
      </c>
      <c r="AB40" s="204"/>
    </row>
    <row r="41" spans="2:28" ht="15" customHeight="1" thickBot="1">
      <c r="B41" s="98" t="s">
        <v>187</v>
      </c>
      <c r="C41" s="124">
        <v>33</v>
      </c>
      <c r="D41" s="124">
        <v>100</v>
      </c>
      <c r="E41" s="125">
        <v>2.5</v>
      </c>
      <c r="F41" s="199"/>
      <c r="G41" s="244">
        <v>0.25</v>
      </c>
      <c r="H41" s="105">
        <f t="shared" si="2"/>
        <v>0.23</v>
      </c>
      <c r="I41" s="106">
        <f t="shared" si="3"/>
        <v>0.27</v>
      </c>
      <c r="J41" s="106">
        <f t="shared" si="4"/>
        <v>0.22</v>
      </c>
      <c r="K41" s="106">
        <f t="shared" si="5"/>
        <v>0.28000000000000003</v>
      </c>
      <c r="L41" s="106">
        <f t="shared" si="6"/>
        <v>0.21</v>
      </c>
      <c r="M41" s="107">
        <f t="shared" si="7"/>
        <v>0.28999999999999998</v>
      </c>
      <c r="N41" s="248">
        <f t="shared" si="8"/>
        <v>0</v>
      </c>
      <c r="O41" s="136">
        <f t="shared" si="0"/>
        <v>0</v>
      </c>
      <c r="P41" s="137">
        <f t="shared" si="1"/>
        <v>0</v>
      </c>
      <c r="R41" s="236" t="s">
        <v>226</v>
      </c>
      <c r="S41" s="237" t="s">
        <v>166</v>
      </c>
      <c r="T41" s="230" t="s">
        <v>165</v>
      </c>
      <c r="U41" s="230">
        <v>30</v>
      </c>
      <c r="V41" s="230"/>
      <c r="W41" s="230"/>
      <c r="X41" s="230">
        <v>9</v>
      </c>
      <c r="Y41" s="230"/>
      <c r="Z41" s="232" t="s">
        <v>159</v>
      </c>
      <c r="AA41" s="233" t="s">
        <v>158</v>
      </c>
      <c r="AB41" s="204"/>
    </row>
    <row r="42" spans="2:28" ht="15" customHeight="1" thickBot="1">
      <c r="B42" s="99" t="s">
        <v>187</v>
      </c>
      <c r="C42" s="121">
        <v>34</v>
      </c>
      <c r="D42" s="121">
        <v>100</v>
      </c>
      <c r="E42" s="122">
        <v>2.5</v>
      </c>
      <c r="F42" s="199"/>
      <c r="G42" s="245">
        <v>0.26300000000000001</v>
      </c>
      <c r="H42" s="243">
        <f t="shared" si="2"/>
        <v>0.24300000000000002</v>
      </c>
      <c r="I42" s="253">
        <f t="shared" si="3"/>
        <v>0.28300000000000003</v>
      </c>
      <c r="J42" s="253">
        <f t="shared" si="4"/>
        <v>0.23300000000000001</v>
      </c>
      <c r="K42" s="253">
        <f t="shared" si="5"/>
        <v>0.29300000000000004</v>
      </c>
      <c r="L42" s="253">
        <f t="shared" si="6"/>
        <v>0.223</v>
      </c>
      <c r="M42" s="257">
        <f t="shared" si="7"/>
        <v>0.30299999999999999</v>
      </c>
      <c r="N42" s="248">
        <f t="shared" si="8"/>
        <v>0</v>
      </c>
      <c r="O42" s="136">
        <f t="shared" si="0"/>
        <v>0</v>
      </c>
      <c r="P42" s="137">
        <f t="shared" si="1"/>
        <v>0</v>
      </c>
      <c r="R42" s="236" t="s">
        <v>227</v>
      </c>
      <c r="S42" s="237" t="s">
        <v>164</v>
      </c>
      <c r="T42" s="230" t="s">
        <v>163</v>
      </c>
      <c r="U42" s="230">
        <v>120</v>
      </c>
      <c r="V42" s="230"/>
      <c r="W42" s="230"/>
      <c r="X42" s="230">
        <v>9</v>
      </c>
      <c r="Y42" s="230"/>
      <c r="Z42" s="232" t="s">
        <v>159</v>
      </c>
      <c r="AA42" s="233" t="s">
        <v>162</v>
      </c>
      <c r="AB42" s="204"/>
    </row>
    <row r="43" spans="2:28" ht="15" customHeight="1" thickBot="1">
      <c r="B43" s="98" t="s">
        <v>187</v>
      </c>
      <c r="C43" s="124">
        <v>35</v>
      </c>
      <c r="D43" s="124">
        <v>100</v>
      </c>
      <c r="E43" s="125">
        <v>2.5</v>
      </c>
      <c r="F43" s="199"/>
      <c r="G43" s="244">
        <v>0.255</v>
      </c>
      <c r="H43" s="105">
        <f t="shared" si="2"/>
        <v>0.23500000000000001</v>
      </c>
      <c r="I43" s="106">
        <f t="shared" si="3"/>
        <v>0.27500000000000002</v>
      </c>
      <c r="J43" s="106">
        <f t="shared" si="4"/>
        <v>0.22500000000000001</v>
      </c>
      <c r="K43" s="106">
        <f t="shared" si="5"/>
        <v>0.28500000000000003</v>
      </c>
      <c r="L43" s="106">
        <f t="shared" si="6"/>
        <v>0.215</v>
      </c>
      <c r="M43" s="107">
        <f t="shared" si="7"/>
        <v>0.29499999999999998</v>
      </c>
      <c r="N43" s="248">
        <f t="shared" si="8"/>
        <v>0</v>
      </c>
      <c r="O43" s="136">
        <f t="shared" si="0"/>
        <v>0</v>
      </c>
      <c r="P43" s="137">
        <f t="shared" si="1"/>
        <v>0</v>
      </c>
      <c r="R43" s="236" t="s">
        <v>228</v>
      </c>
      <c r="S43" s="237" t="s">
        <v>161</v>
      </c>
      <c r="T43" s="230" t="s">
        <v>160</v>
      </c>
      <c r="U43" s="230">
        <v>140</v>
      </c>
      <c r="V43" s="230"/>
      <c r="W43" s="230"/>
      <c r="X43" s="230">
        <v>9</v>
      </c>
      <c r="Y43" s="230"/>
      <c r="Z43" s="232" t="s">
        <v>159</v>
      </c>
      <c r="AA43" s="233" t="s">
        <v>158</v>
      </c>
      <c r="AB43" s="204"/>
    </row>
    <row r="44" spans="2:28" ht="15" customHeight="1" thickBot="1">
      <c r="B44" s="99" t="s">
        <v>187</v>
      </c>
      <c r="C44" s="121">
        <v>36</v>
      </c>
      <c r="D44" s="121">
        <v>30</v>
      </c>
      <c r="E44" s="122">
        <v>2.5</v>
      </c>
      <c r="F44" s="198"/>
      <c r="G44" s="245">
        <v>0.32900000000000001</v>
      </c>
      <c r="H44" s="243">
        <f t="shared" si="2"/>
        <v>0.309</v>
      </c>
      <c r="I44" s="253">
        <f t="shared" si="3"/>
        <v>0.34900000000000003</v>
      </c>
      <c r="J44" s="253">
        <f t="shared" si="4"/>
        <v>0.29900000000000004</v>
      </c>
      <c r="K44" s="253">
        <f t="shared" si="5"/>
        <v>0.35899999999999999</v>
      </c>
      <c r="L44" s="253">
        <f t="shared" si="6"/>
        <v>0.28900000000000003</v>
      </c>
      <c r="M44" s="257">
        <f t="shared" si="7"/>
        <v>0.36899999999999999</v>
      </c>
      <c r="N44" s="248">
        <f t="shared" si="8"/>
        <v>0</v>
      </c>
      <c r="O44" s="136">
        <f t="shared" si="0"/>
        <v>0</v>
      </c>
      <c r="P44" s="137">
        <f t="shared" si="1"/>
        <v>0</v>
      </c>
      <c r="R44" s="645">
        <v>101</v>
      </c>
      <c r="S44" s="646"/>
      <c r="T44" s="634"/>
      <c r="U44" s="634">
        <v>70</v>
      </c>
      <c r="V44" s="634" t="s">
        <v>142</v>
      </c>
      <c r="W44" s="634"/>
      <c r="X44" s="645" t="s">
        <v>157</v>
      </c>
      <c r="Y44" s="646"/>
      <c r="Z44" s="634"/>
      <c r="AA44" s="663" t="s">
        <v>156</v>
      </c>
      <c r="AB44" s="204"/>
    </row>
    <row r="45" spans="2:28" ht="15" customHeight="1" thickBot="1">
      <c r="B45" s="98" t="s">
        <v>187</v>
      </c>
      <c r="C45" s="124">
        <v>37</v>
      </c>
      <c r="D45" s="124">
        <v>30</v>
      </c>
      <c r="E45" s="125">
        <v>2.5</v>
      </c>
      <c r="F45" s="198"/>
      <c r="G45" s="244">
        <v>0.35199999999999998</v>
      </c>
      <c r="H45" s="105">
        <f t="shared" si="2"/>
        <v>0.33199999999999996</v>
      </c>
      <c r="I45" s="106">
        <f t="shared" si="3"/>
        <v>0.372</v>
      </c>
      <c r="J45" s="106">
        <f t="shared" si="4"/>
        <v>0.32199999999999995</v>
      </c>
      <c r="K45" s="106">
        <f t="shared" si="5"/>
        <v>0.38200000000000001</v>
      </c>
      <c r="L45" s="106">
        <f t="shared" si="6"/>
        <v>0.312</v>
      </c>
      <c r="M45" s="107">
        <f t="shared" si="7"/>
        <v>0.39199999999999996</v>
      </c>
      <c r="N45" s="248">
        <f t="shared" si="8"/>
        <v>0</v>
      </c>
      <c r="O45" s="136">
        <f t="shared" si="0"/>
        <v>0</v>
      </c>
      <c r="P45" s="137">
        <f t="shared" si="1"/>
        <v>0</v>
      </c>
      <c r="R45" s="649"/>
      <c r="S45" s="650"/>
      <c r="T45" s="636"/>
      <c r="U45" s="636"/>
      <c r="V45" s="636"/>
      <c r="W45" s="636"/>
      <c r="X45" s="649"/>
      <c r="Y45" s="650"/>
      <c r="Z45" s="636"/>
      <c r="AA45" s="664"/>
      <c r="AB45" s="204"/>
    </row>
    <row r="46" spans="2:28" ht="15" customHeight="1" thickBot="1">
      <c r="B46" s="99" t="s">
        <v>187</v>
      </c>
      <c r="C46" s="121">
        <v>38</v>
      </c>
      <c r="D46" s="121">
        <v>30</v>
      </c>
      <c r="E46" s="122">
        <v>2.5</v>
      </c>
      <c r="F46" s="198"/>
      <c r="G46" s="245">
        <v>0.36699999999999999</v>
      </c>
      <c r="H46" s="243">
        <f t="shared" si="2"/>
        <v>0.34699999999999998</v>
      </c>
      <c r="I46" s="253">
        <f t="shared" si="3"/>
        <v>0.38700000000000001</v>
      </c>
      <c r="J46" s="253">
        <f t="shared" si="4"/>
        <v>0.33699999999999997</v>
      </c>
      <c r="K46" s="253">
        <f t="shared" si="5"/>
        <v>0.39700000000000002</v>
      </c>
      <c r="L46" s="253">
        <f t="shared" si="6"/>
        <v>0.32700000000000001</v>
      </c>
      <c r="M46" s="257">
        <f t="shared" si="7"/>
        <v>0.40699999999999997</v>
      </c>
      <c r="N46" s="248">
        <f t="shared" si="8"/>
        <v>0</v>
      </c>
      <c r="O46" s="136">
        <f t="shared" si="0"/>
        <v>0</v>
      </c>
      <c r="P46" s="137">
        <f t="shared" si="1"/>
        <v>0</v>
      </c>
      <c r="R46" s="643" t="s">
        <v>155</v>
      </c>
      <c r="S46" s="644"/>
      <c r="T46" s="230"/>
      <c r="U46" s="230">
        <v>70</v>
      </c>
      <c r="V46" s="230" t="s">
        <v>154</v>
      </c>
      <c r="W46" s="230"/>
      <c r="X46" s="230">
        <v>24</v>
      </c>
      <c r="Y46" s="230"/>
      <c r="Z46" s="235" t="s">
        <v>146</v>
      </c>
      <c r="AA46" s="233" t="s">
        <v>145</v>
      </c>
      <c r="AB46" s="204"/>
    </row>
    <row r="47" spans="2:28" ht="15" customHeight="1" thickBot="1">
      <c r="B47" s="98" t="s">
        <v>187</v>
      </c>
      <c r="C47" s="124">
        <v>39</v>
      </c>
      <c r="D47" s="124">
        <v>30</v>
      </c>
      <c r="E47" s="125">
        <v>2.5</v>
      </c>
      <c r="F47" s="198"/>
      <c r="G47" s="244">
        <v>0.35199999999999998</v>
      </c>
      <c r="H47" s="105">
        <f t="shared" si="2"/>
        <v>0.33199999999999996</v>
      </c>
      <c r="I47" s="106">
        <f t="shared" si="3"/>
        <v>0.372</v>
      </c>
      <c r="J47" s="106">
        <f t="shared" si="4"/>
        <v>0.32199999999999995</v>
      </c>
      <c r="K47" s="106">
        <f t="shared" si="5"/>
        <v>0.38200000000000001</v>
      </c>
      <c r="L47" s="106">
        <f t="shared" si="6"/>
        <v>0.312</v>
      </c>
      <c r="M47" s="107">
        <f t="shared" si="7"/>
        <v>0.39199999999999996</v>
      </c>
      <c r="N47" s="248">
        <f t="shared" si="8"/>
        <v>0</v>
      </c>
      <c r="O47" s="136">
        <f t="shared" si="0"/>
        <v>0</v>
      </c>
      <c r="P47" s="137">
        <f t="shared" si="1"/>
        <v>0</v>
      </c>
      <c r="R47" s="643" t="s">
        <v>153</v>
      </c>
      <c r="S47" s="644"/>
      <c r="T47" s="230"/>
      <c r="U47" s="230">
        <v>100</v>
      </c>
      <c r="V47" s="230"/>
      <c r="W47" s="230"/>
      <c r="X47" s="230">
        <v>24</v>
      </c>
      <c r="Y47" s="230"/>
      <c r="Z47" s="235" t="s">
        <v>146</v>
      </c>
      <c r="AA47" s="233" t="s">
        <v>145</v>
      </c>
      <c r="AB47" s="204"/>
    </row>
    <row r="48" spans="2:28" ht="15" customHeight="1" thickBot="1">
      <c r="B48" s="99" t="s">
        <v>187</v>
      </c>
      <c r="C48" s="121">
        <v>40</v>
      </c>
      <c r="D48" s="121">
        <v>30</v>
      </c>
      <c r="E48" s="122">
        <v>2.5</v>
      </c>
      <c r="F48" s="198"/>
      <c r="G48" s="245">
        <v>0.35799999999999998</v>
      </c>
      <c r="H48" s="243">
        <f t="shared" si="2"/>
        <v>0.33799999999999997</v>
      </c>
      <c r="I48" s="253">
        <f t="shared" si="3"/>
        <v>0.378</v>
      </c>
      <c r="J48" s="253">
        <f t="shared" si="4"/>
        <v>0.32799999999999996</v>
      </c>
      <c r="K48" s="253">
        <f t="shared" si="5"/>
        <v>0.38800000000000001</v>
      </c>
      <c r="L48" s="253">
        <f t="shared" si="6"/>
        <v>0.318</v>
      </c>
      <c r="M48" s="257">
        <f t="shared" si="7"/>
        <v>0.39799999999999996</v>
      </c>
      <c r="N48" s="248">
        <f t="shared" si="8"/>
        <v>0</v>
      </c>
      <c r="O48" s="136">
        <f t="shared" si="0"/>
        <v>0</v>
      </c>
      <c r="P48" s="137">
        <f t="shared" si="1"/>
        <v>0</v>
      </c>
      <c r="R48" s="643" t="s">
        <v>152</v>
      </c>
      <c r="S48" s="644"/>
      <c r="T48" s="230"/>
      <c r="U48" s="230">
        <v>30</v>
      </c>
      <c r="V48" s="230"/>
      <c r="W48" s="230"/>
      <c r="X48" s="230">
        <v>24</v>
      </c>
      <c r="Y48" s="230"/>
      <c r="Z48" s="235" t="s">
        <v>146</v>
      </c>
      <c r="AA48" s="233" t="s">
        <v>145</v>
      </c>
      <c r="AB48" s="204"/>
    </row>
    <row r="49" spans="2:28" ht="15" customHeight="1" thickBot="1">
      <c r="B49" s="98" t="s">
        <v>187</v>
      </c>
      <c r="C49" s="124">
        <v>41</v>
      </c>
      <c r="D49" s="124">
        <v>120</v>
      </c>
      <c r="E49" s="125">
        <v>2.5</v>
      </c>
      <c r="F49" s="198"/>
      <c r="G49" s="244">
        <v>0.26200000000000001</v>
      </c>
      <c r="H49" s="105">
        <f t="shared" si="2"/>
        <v>0.24200000000000002</v>
      </c>
      <c r="I49" s="106">
        <f t="shared" si="3"/>
        <v>0.28200000000000003</v>
      </c>
      <c r="J49" s="106">
        <f t="shared" si="4"/>
        <v>0.23200000000000001</v>
      </c>
      <c r="K49" s="106">
        <f t="shared" si="5"/>
        <v>0.29200000000000004</v>
      </c>
      <c r="L49" s="106">
        <f t="shared" si="6"/>
        <v>0.222</v>
      </c>
      <c r="M49" s="107">
        <f t="shared" si="7"/>
        <v>0.30199999999999999</v>
      </c>
      <c r="N49" s="248">
        <f t="shared" si="8"/>
        <v>0</v>
      </c>
      <c r="O49" s="136">
        <f t="shared" si="0"/>
        <v>0</v>
      </c>
      <c r="P49" s="137">
        <f t="shared" si="1"/>
        <v>0</v>
      </c>
      <c r="R49" s="643" t="s">
        <v>151</v>
      </c>
      <c r="S49" s="644"/>
      <c r="T49" s="230"/>
      <c r="U49" s="230">
        <v>120</v>
      </c>
      <c r="V49" s="230"/>
      <c r="W49" s="230"/>
      <c r="X49" s="230">
        <v>24</v>
      </c>
      <c r="Y49" s="230"/>
      <c r="Z49" s="235" t="s">
        <v>146</v>
      </c>
      <c r="AA49" s="233" t="s">
        <v>150</v>
      </c>
      <c r="AB49" s="204"/>
    </row>
    <row r="50" spans="2:28" ht="15" customHeight="1" thickBot="1">
      <c r="B50" s="99" t="s">
        <v>187</v>
      </c>
      <c r="C50" s="121">
        <v>42</v>
      </c>
      <c r="D50" s="121">
        <v>120</v>
      </c>
      <c r="E50" s="122">
        <v>2.5</v>
      </c>
      <c r="F50" s="198"/>
      <c r="G50" s="245">
        <v>0.255</v>
      </c>
      <c r="H50" s="243">
        <f t="shared" si="2"/>
        <v>0.23500000000000001</v>
      </c>
      <c r="I50" s="253">
        <f t="shared" si="3"/>
        <v>0.27500000000000002</v>
      </c>
      <c r="J50" s="253">
        <f t="shared" si="4"/>
        <v>0.22500000000000001</v>
      </c>
      <c r="K50" s="253">
        <f t="shared" si="5"/>
        <v>0.28500000000000003</v>
      </c>
      <c r="L50" s="253">
        <f t="shared" si="6"/>
        <v>0.215</v>
      </c>
      <c r="M50" s="257">
        <f t="shared" si="7"/>
        <v>0.29499999999999998</v>
      </c>
      <c r="N50" s="248">
        <f t="shared" si="8"/>
        <v>0</v>
      </c>
      <c r="O50" s="136">
        <f t="shared" si="0"/>
        <v>0</v>
      </c>
      <c r="P50" s="137">
        <f t="shared" si="1"/>
        <v>0</v>
      </c>
      <c r="R50" s="643" t="s">
        <v>149</v>
      </c>
      <c r="S50" s="644"/>
      <c r="T50" s="230"/>
      <c r="U50" s="230">
        <v>70</v>
      </c>
      <c r="V50" s="230"/>
      <c r="W50" s="230"/>
      <c r="X50" s="230">
        <v>38</v>
      </c>
      <c r="Y50" s="230"/>
      <c r="Z50" s="235" t="s">
        <v>146</v>
      </c>
      <c r="AA50" s="233" t="s">
        <v>145</v>
      </c>
      <c r="AB50" s="204"/>
    </row>
    <row r="51" spans="2:28" ht="15" customHeight="1" thickBot="1">
      <c r="B51" s="98" t="s">
        <v>187</v>
      </c>
      <c r="C51" s="124">
        <v>43</v>
      </c>
      <c r="D51" s="124">
        <v>120</v>
      </c>
      <c r="E51" s="125">
        <v>2.5</v>
      </c>
      <c r="F51" s="198"/>
      <c r="G51" s="244">
        <v>0.25900000000000001</v>
      </c>
      <c r="H51" s="105">
        <f t="shared" si="2"/>
        <v>0.23900000000000002</v>
      </c>
      <c r="I51" s="106">
        <f t="shared" si="3"/>
        <v>0.27900000000000003</v>
      </c>
      <c r="J51" s="106">
        <f t="shared" si="4"/>
        <v>0.22900000000000001</v>
      </c>
      <c r="K51" s="106">
        <f t="shared" si="5"/>
        <v>0.28900000000000003</v>
      </c>
      <c r="L51" s="106">
        <f t="shared" si="6"/>
        <v>0.219</v>
      </c>
      <c r="M51" s="107">
        <f t="shared" si="7"/>
        <v>0.29899999999999999</v>
      </c>
      <c r="N51" s="248">
        <f t="shared" si="8"/>
        <v>0</v>
      </c>
      <c r="O51" s="136">
        <f t="shared" si="0"/>
        <v>0</v>
      </c>
      <c r="P51" s="137">
        <f t="shared" si="1"/>
        <v>0</v>
      </c>
      <c r="R51" s="643" t="s">
        <v>148</v>
      </c>
      <c r="S51" s="644"/>
      <c r="T51" s="230"/>
      <c r="U51" s="230">
        <v>100</v>
      </c>
      <c r="V51" s="230"/>
      <c r="W51" s="230"/>
      <c r="X51" s="230">
        <v>38</v>
      </c>
      <c r="Y51" s="230"/>
      <c r="Z51" s="235" t="s">
        <v>146</v>
      </c>
      <c r="AA51" s="233" t="s">
        <v>145</v>
      </c>
      <c r="AB51" s="204"/>
    </row>
    <row r="52" spans="2:28" ht="15" customHeight="1" thickBot="1">
      <c r="B52" s="99" t="s">
        <v>187</v>
      </c>
      <c r="C52" s="121">
        <v>44</v>
      </c>
      <c r="D52" s="121">
        <v>120</v>
      </c>
      <c r="E52" s="122">
        <v>2.5</v>
      </c>
      <c r="F52" s="198"/>
      <c r="G52" s="245">
        <v>0.26100000000000001</v>
      </c>
      <c r="H52" s="243">
        <f t="shared" si="2"/>
        <v>0.24100000000000002</v>
      </c>
      <c r="I52" s="253">
        <f t="shared" si="3"/>
        <v>0.28100000000000003</v>
      </c>
      <c r="J52" s="253">
        <f t="shared" si="4"/>
        <v>0.23100000000000001</v>
      </c>
      <c r="K52" s="253">
        <f t="shared" si="5"/>
        <v>0.29100000000000004</v>
      </c>
      <c r="L52" s="253">
        <f t="shared" si="6"/>
        <v>0.221</v>
      </c>
      <c r="M52" s="257">
        <f t="shared" si="7"/>
        <v>0.30099999999999999</v>
      </c>
      <c r="N52" s="248">
        <f t="shared" si="8"/>
        <v>0</v>
      </c>
      <c r="O52" s="136">
        <f t="shared" si="0"/>
        <v>0</v>
      </c>
      <c r="P52" s="137">
        <f t="shared" si="1"/>
        <v>0</v>
      </c>
      <c r="R52" s="645" t="s">
        <v>147</v>
      </c>
      <c r="S52" s="646"/>
      <c r="T52" s="238"/>
      <c r="U52" s="238">
        <v>120</v>
      </c>
      <c r="V52" s="238"/>
      <c r="W52" s="238"/>
      <c r="X52" s="238">
        <v>38</v>
      </c>
      <c r="Y52" s="238"/>
      <c r="Z52" s="239" t="s">
        <v>146</v>
      </c>
      <c r="AA52" s="240" t="s">
        <v>297</v>
      </c>
      <c r="AB52" s="204"/>
    </row>
    <row r="53" spans="2:28" ht="15" customHeight="1">
      <c r="B53" s="98" t="s">
        <v>187</v>
      </c>
      <c r="C53" s="124">
        <v>45</v>
      </c>
      <c r="D53" s="124">
        <v>120</v>
      </c>
      <c r="E53" s="125">
        <v>2.5</v>
      </c>
      <c r="F53" s="198"/>
      <c r="G53" s="244">
        <v>0.254</v>
      </c>
      <c r="H53" s="105">
        <f t="shared" si="2"/>
        <v>0.23400000000000001</v>
      </c>
      <c r="I53" s="106">
        <f t="shared" si="3"/>
        <v>0.27400000000000002</v>
      </c>
      <c r="J53" s="106">
        <f t="shared" si="4"/>
        <v>0.224</v>
      </c>
      <c r="K53" s="106">
        <f t="shared" si="5"/>
        <v>0.28400000000000003</v>
      </c>
      <c r="L53" s="106">
        <f t="shared" si="6"/>
        <v>0.214</v>
      </c>
      <c r="M53" s="107">
        <f t="shared" si="7"/>
        <v>0.29399999999999998</v>
      </c>
      <c r="N53" s="248">
        <f t="shared" si="8"/>
        <v>0</v>
      </c>
      <c r="O53" s="136">
        <f t="shared" si="0"/>
        <v>0</v>
      </c>
      <c r="P53" s="137">
        <f t="shared" si="1"/>
        <v>0</v>
      </c>
      <c r="R53" s="241" t="s">
        <v>229</v>
      </c>
      <c r="S53" s="155"/>
      <c r="T53" s="155"/>
      <c r="U53" s="156"/>
      <c r="V53" s="156"/>
      <c r="W53" s="159"/>
      <c r="X53" s="159"/>
      <c r="Y53" s="159"/>
      <c r="Z53" s="159"/>
      <c r="AA53" s="160"/>
      <c r="AB53" s="204"/>
    </row>
    <row r="54" spans="2:28" ht="15" customHeight="1" thickBot="1">
      <c r="B54" s="99" t="s">
        <v>187</v>
      </c>
      <c r="C54" s="121">
        <v>46</v>
      </c>
      <c r="D54" s="121">
        <v>140</v>
      </c>
      <c r="E54" s="122">
        <v>2.5</v>
      </c>
      <c r="F54" s="198"/>
      <c r="G54" s="245">
        <v>0.253</v>
      </c>
      <c r="H54" s="243">
        <f t="shared" si="2"/>
        <v>0.23300000000000001</v>
      </c>
      <c r="I54" s="253">
        <f t="shared" si="3"/>
        <v>0.27300000000000002</v>
      </c>
      <c r="J54" s="253">
        <f t="shared" si="4"/>
        <v>0.223</v>
      </c>
      <c r="K54" s="253">
        <f t="shared" si="5"/>
        <v>0.28300000000000003</v>
      </c>
      <c r="L54" s="253">
        <f t="shared" si="6"/>
        <v>0.21299999999999999</v>
      </c>
      <c r="M54" s="257">
        <f t="shared" si="7"/>
        <v>0.29299999999999998</v>
      </c>
      <c r="N54" s="248">
        <f t="shared" si="8"/>
        <v>0</v>
      </c>
      <c r="O54" s="136">
        <f t="shared" si="0"/>
        <v>0</v>
      </c>
      <c r="P54" s="137">
        <f t="shared" si="1"/>
        <v>0</v>
      </c>
      <c r="R54" s="242" t="s">
        <v>230</v>
      </c>
      <c r="S54" s="157"/>
      <c r="T54" s="157"/>
      <c r="U54" s="158"/>
      <c r="V54" s="158"/>
      <c r="W54" s="161"/>
      <c r="X54" s="161"/>
      <c r="Y54" s="161"/>
      <c r="Z54" s="161"/>
      <c r="AA54" s="162"/>
      <c r="AB54" s="204"/>
    </row>
    <row r="55" spans="2:28" ht="15" customHeight="1">
      <c r="B55" s="98" t="s">
        <v>187</v>
      </c>
      <c r="C55" s="124">
        <v>47</v>
      </c>
      <c r="D55" s="124">
        <v>140</v>
      </c>
      <c r="E55" s="125">
        <v>2.5</v>
      </c>
      <c r="F55" s="198"/>
      <c r="G55" s="244">
        <v>0.253</v>
      </c>
      <c r="H55" s="105">
        <f t="shared" si="2"/>
        <v>0.23300000000000001</v>
      </c>
      <c r="I55" s="106">
        <f t="shared" si="3"/>
        <v>0.27300000000000002</v>
      </c>
      <c r="J55" s="106">
        <f t="shared" si="4"/>
        <v>0.223</v>
      </c>
      <c r="K55" s="106">
        <f t="shared" si="5"/>
        <v>0.28300000000000003</v>
      </c>
      <c r="L55" s="106">
        <f t="shared" si="6"/>
        <v>0.21299999999999999</v>
      </c>
      <c r="M55" s="107">
        <f t="shared" si="7"/>
        <v>0.29299999999999998</v>
      </c>
      <c r="N55" s="248">
        <f t="shared" si="8"/>
        <v>0</v>
      </c>
      <c r="O55" s="136">
        <f t="shared" si="0"/>
        <v>0</v>
      </c>
      <c r="P55" s="137">
        <f t="shared" si="1"/>
        <v>0</v>
      </c>
      <c r="R55" s="204"/>
      <c r="S55" s="204"/>
      <c r="T55" s="204"/>
      <c r="U55" s="204"/>
      <c r="V55" s="204"/>
      <c r="W55" s="204"/>
      <c r="X55" s="204"/>
      <c r="Y55" s="204"/>
      <c r="Z55" s="204"/>
      <c r="AA55" s="204"/>
      <c r="AB55" s="204"/>
    </row>
    <row r="56" spans="2:28" ht="15" customHeight="1" thickBot="1">
      <c r="B56" s="99" t="s">
        <v>187</v>
      </c>
      <c r="C56" s="121">
        <v>48</v>
      </c>
      <c r="D56" s="121">
        <v>140</v>
      </c>
      <c r="E56" s="122">
        <v>2.5</v>
      </c>
      <c r="F56" s="198"/>
      <c r="G56" s="245">
        <v>0.245</v>
      </c>
      <c r="H56" s="243">
        <f t="shared" si="2"/>
        <v>0.22500000000000001</v>
      </c>
      <c r="I56" s="253">
        <f t="shared" si="3"/>
        <v>0.26500000000000001</v>
      </c>
      <c r="J56" s="253">
        <f t="shared" si="4"/>
        <v>0.215</v>
      </c>
      <c r="K56" s="253">
        <f t="shared" si="5"/>
        <v>0.27500000000000002</v>
      </c>
      <c r="L56" s="253">
        <f t="shared" si="6"/>
        <v>0.20499999999999999</v>
      </c>
      <c r="M56" s="257">
        <f t="shared" si="7"/>
        <v>0.28499999999999998</v>
      </c>
      <c r="N56" s="248">
        <f t="shared" si="8"/>
        <v>0</v>
      </c>
      <c r="O56" s="136">
        <f t="shared" si="0"/>
        <v>0</v>
      </c>
      <c r="P56" s="137">
        <f t="shared" si="1"/>
        <v>0</v>
      </c>
      <c r="R56" s="204"/>
      <c r="S56" s="204"/>
      <c r="T56" s="204"/>
      <c r="U56" s="204"/>
      <c r="V56" s="204"/>
      <c r="W56" s="204"/>
      <c r="X56" s="204"/>
      <c r="Y56" s="204"/>
      <c r="Z56" s="204"/>
      <c r="AA56" s="204"/>
      <c r="AB56" s="204"/>
    </row>
    <row r="57" spans="2:28" ht="15" customHeight="1">
      <c r="B57" s="98" t="s">
        <v>187</v>
      </c>
      <c r="C57" s="124">
        <v>49</v>
      </c>
      <c r="D57" s="124">
        <v>140</v>
      </c>
      <c r="E57" s="125">
        <v>2.5</v>
      </c>
      <c r="F57" s="198"/>
      <c r="G57" s="244">
        <v>0.247</v>
      </c>
      <c r="H57" s="105">
        <f t="shared" si="2"/>
        <v>0.22700000000000001</v>
      </c>
      <c r="I57" s="106">
        <f t="shared" si="3"/>
        <v>0.26700000000000002</v>
      </c>
      <c r="J57" s="106">
        <f t="shared" si="4"/>
        <v>0.217</v>
      </c>
      <c r="K57" s="106">
        <f t="shared" si="5"/>
        <v>0.27700000000000002</v>
      </c>
      <c r="L57" s="106">
        <f t="shared" si="6"/>
        <v>0.20699999999999999</v>
      </c>
      <c r="M57" s="107">
        <f t="shared" si="7"/>
        <v>0.28699999999999998</v>
      </c>
      <c r="N57" s="248">
        <f t="shared" si="8"/>
        <v>0</v>
      </c>
      <c r="O57" s="136">
        <f t="shared" si="0"/>
        <v>0</v>
      </c>
      <c r="P57" s="137">
        <f t="shared" si="1"/>
        <v>0</v>
      </c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</row>
    <row r="58" spans="2:28" ht="15" customHeight="1" thickBot="1">
      <c r="B58" s="145" t="s">
        <v>187</v>
      </c>
      <c r="C58" s="146">
        <v>50</v>
      </c>
      <c r="D58" s="146">
        <v>140</v>
      </c>
      <c r="E58" s="147">
        <v>2.5</v>
      </c>
      <c r="F58" s="198"/>
      <c r="G58" s="245">
        <v>0.252</v>
      </c>
      <c r="H58" s="243">
        <f t="shared" si="2"/>
        <v>0.23200000000000001</v>
      </c>
      <c r="I58" s="253">
        <f t="shared" si="3"/>
        <v>0.27200000000000002</v>
      </c>
      <c r="J58" s="253">
        <f t="shared" si="4"/>
        <v>0.222</v>
      </c>
      <c r="K58" s="253">
        <f t="shared" si="5"/>
        <v>0.28200000000000003</v>
      </c>
      <c r="L58" s="253">
        <f t="shared" si="6"/>
        <v>0.21199999999999999</v>
      </c>
      <c r="M58" s="257">
        <f t="shared" si="7"/>
        <v>0.29199999999999998</v>
      </c>
      <c r="N58" s="248">
        <f t="shared" si="8"/>
        <v>0</v>
      </c>
      <c r="O58" s="136">
        <f t="shared" si="0"/>
        <v>0</v>
      </c>
      <c r="P58" s="137">
        <f t="shared" si="1"/>
        <v>0</v>
      </c>
      <c r="R58" s="205"/>
      <c r="S58" s="205"/>
      <c r="T58" s="205"/>
      <c r="U58" s="205"/>
      <c r="V58" s="204"/>
      <c r="W58" s="204"/>
      <c r="X58" s="204"/>
      <c r="Y58" s="204"/>
      <c r="Z58" s="204"/>
      <c r="AA58" s="204"/>
      <c r="AB58" s="204"/>
    </row>
    <row r="59" spans="2:28" ht="15" customHeight="1" thickBot="1">
      <c r="B59" s="126" t="s">
        <v>186</v>
      </c>
      <c r="C59" s="127">
        <v>51</v>
      </c>
      <c r="D59" s="127">
        <v>70</v>
      </c>
      <c r="E59" s="128">
        <v>2.5</v>
      </c>
      <c r="F59" s="200"/>
      <c r="G59" s="246">
        <v>0.21</v>
      </c>
      <c r="H59" s="149">
        <f t="shared" si="2"/>
        <v>0.19</v>
      </c>
      <c r="I59" s="150">
        <f t="shared" si="3"/>
        <v>0.22999999999999998</v>
      </c>
      <c r="J59" s="150">
        <f t="shared" si="4"/>
        <v>0.18</v>
      </c>
      <c r="K59" s="150">
        <f t="shared" si="5"/>
        <v>0.24</v>
      </c>
      <c r="L59" s="150">
        <f t="shared" si="6"/>
        <v>0.16999999999999998</v>
      </c>
      <c r="M59" s="151">
        <f t="shared" si="7"/>
        <v>0.25</v>
      </c>
      <c r="N59" s="249">
        <f t="shared" si="8"/>
        <v>0</v>
      </c>
      <c r="O59" s="153">
        <f t="shared" si="0"/>
        <v>0</v>
      </c>
      <c r="P59" s="154">
        <f t="shared" si="1"/>
        <v>0</v>
      </c>
      <c r="R59" s="205"/>
      <c r="S59" s="205"/>
      <c r="T59" s="205"/>
      <c r="U59" s="205"/>
      <c r="V59" s="204"/>
      <c r="W59" s="204"/>
      <c r="X59" s="204"/>
      <c r="Y59" s="204"/>
      <c r="Z59" s="204"/>
      <c r="AA59" s="204"/>
      <c r="AB59" s="204"/>
    </row>
    <row r="60" spans="2:28" ht="15" customHeight="1" thickBot="1">
      <c r="B60" s="99" t="s">
        <v>186</v>
      </c>
      <c r="C60" s="121">
        <v>52</v>
      </c>
      <c r="D60" s="121">
        <v>70</v>
      </c>
      <c r="E60" s="122">
        <v>2.5</v>
      </c>
      <c r="F60" s="199"/>
      <c r="G60" s="245">
        <v>0.222</v>
      </c>
      <c r="H60" s="243">
        <f t="shared" si="2"/>
        <v>0.20200000000000001</v>
      </c>
      <c r="I60" s="253">
        <f t="shared" si="3"/>
        <v>0.24199999999999999</v>
      </c>
      <c r="J60" s="253">
        <f t="shared" si="4"/>
        <v>0.192</v>
      </c>
      <c r="K60" s="253">
        <f t="shared" si="5"/>
        <v>0.252</v>
      </c>
      <c r="L60" s="253">
        <f t="shared" si="6"/>
        <v>0.182</v>
      </c>
      <c r="M60" s="257">
        <f t="shared" si="7"/>
        <v>0.26200000000000001</v>
      </c>
      <c r="N60" s="248">
        <f t="shared" si="8"/>
        <v>0</v>
      </c>
      <c r="O60" s="136">
        <f t="shared" si="0"/>
        <v>0</v>
      </c>
      <c r="P60" s="137">
        <f t="shared" si="1"/>
        <v>0</v>
      </c>
      <c r="R60" s="557" t="s">
        <v>140</v>
      </c>
      <c r="S60" s="558"/>
      <c r="T60" s="558"/>
      <c r="U60" s="558"/>
      <c r="V60" s="558"/>
      <c r="W60" s="558"/>
      <c r="X60" s="558"/>
      <c r="Y60" s="558"/>
      <c r="Z60" s="558"/>
      <c r="AA60" s="559"/>
      <c r="AB60" s="204"/>
    </row>
    <row r="61" spans="2:28" ht="15" customHeight="1">
      <c r="B61" s="126" t="s">
        <v>186</v>
      </c>
      <c r="C61" s="127">
        <v>53</v>
      </c>
      <c r="D61" s="127">
        <v>70</v>
      </c>
      <c r="E61" s="128">
        <v>2.5</v>
      </c>
      <c r="F61" s="199"/>
      <c r="G61" s="244">
        <v>0.23799999999999999</v>
      </c>
      <c r="H61" s="142">
        <f t="shared" si="2"/>
        <v>0.218</v>
      </c>
      <c r="I61" s="143">
        <f t="shared" si="3"/>
        <v>0.25800000000000001</v>
      </c>
      <c r="J61" s="143">
        <f t="shared" si="4"/>
        <v>0.20799999999999999</v>
      </c>
      <c r="K61" s="143">
        <f t="shared" si="5"/>
        <v>0.26800000000000002</v>
      </c>
      <c r="L61" s="143">
        <f t="shared" si="6"/>
        <v>0.19799999999999998</v>
      </c>
      <c r="M61" s="144">
        <f t="shared" si="7"/>
        <v>0.27799999999999997</v>
      </c>
      <c r="N61" s="248">
        <f t="shared" si="8"/>
        <v>0</v>
      </c>
      <c r="O61" s="136">
        <f t="shared" si="0"/>
        <v>0</v>
      </c>
      <c r="P61" s="137">
        <f t="shared" si="1"/>
        <v>0</v>
      </c>
      <c r="R61" s="560" t="s">
        <v>139</v>
      </c>
      <c r="S61" s="561"/>
      <c r="T61" s="561"/>
      <c r="U61" s="561"/>
      <c r="V61" s="561"/>
      <c r="W61" s="561"/>
      <c r="X61" s="561"/>
      <c r="Y61" s="561"/>
      <c r="Z61" s="561"/>
      <c r="AA61" s="562"/>
      <c r="AB61" s="204"/>
    </row>
    <row r="62" spans="2:28" ht="15" customHeight="1" thickBot="1">
      <c r="B62" s="99" t="s">
        <v>186</v>
      </c>
      <c r="C62" s="121">
        <v>54</v>
      </c>
      <c r="D62" s="121">
        <v>70</v>
      </c>
      <c r="E62" s="122">
        <v>2.5</v>
      </c>
      <c r="F62" s="199"/>
      <c r="G62" s="245">
        <v>0.22900000000000001</v>
      </c>
      <c r="H62" s="243">
        <f t="shared" si="2"/>
        <v>0.20900000000000002</v>
      </c>
      <c r="I62" s="253">
        <f t="shared" si="3"/>
        <v>0.249</v>
      </c>
      <c r="J62" s="253">
        <f t="shared" si="4"/>
        <v>0.19900000000000001</v>
      </c>
      <c r="K62" s="253">
        <f t="shared" si="5"/>
        <v>0.25900000000000001</v>
      </c>
      <c r="L62" s="253">
        <f t="shared" si="6"/>
        <v>0.189</v>
      </c>
      <c r="M62" s="257">
        <f t="shared" si="7"/>
        <v>0.26900000000000002</v>
      </c>
      <c r="N62" s="248">
        <f t="shared" si="8"/>
        <v>0</v>
      </c>
      <c r="O62" s="136">
        <f t="shared" si="0"/>
        <v>0</v>
      </c>
      <c r="P62" s="137">
        <f t="shared" si="1"/>
        <v>0</v>
      </c>
      <c r="R62" s="560" t="s">
        <v>138</v>
      </c>
      <c r="S62" s="561"/>
      <c r="T62" s="561"/>
      <c r="U62" s="561"/>
      <c r="V62" s="561"/>
      <c r="W62" s="561"/>
      <c r="X62" s="561"/>
      <c r="Y62" s="561"/>
      <c r="Z62" s="561"/>
      <c r="AA62" s="562"/>
      <c r="AB62" s="204"/>
    </row>
    <row r="63" spans="2:28" ht="15" customHeight="1" thickBot="1">
      <c r="B63" s="126" t="s">
        <v>186</v>
      </c>
      <c r="C63" s="127">
        <v>55</v>
      </c>
      <c r="D63" s="127">
        <v>70</v>
      </c>
      <c r="E63" s="128">
        <v>2.5</v>
      </c>
      <c r="F63" s="199"/>
      <c r="G63" s="244">
        <v>0.214</v>
      </c>
      <c r="H63" s="142">
        <f t="shared" si="2"/>
        <v>0.19400000000000001</v>
      </c>
      <c r="I63" s="143">
        <f t="shared" si="3"/>
        <v>0.23399999999999999</v>
      </c>
      <c r="J63" s="143">
        <f t="shared" si="4"/>
        <v>0.184</v>
      </c>
      <c r="K63" s="143">
        <f t="shared" si="5"/>
        <v>0.24399999999999999</v>
      </c>
      <c r="L63" s="143">
        <f t="shared" si="6"/>
        <v>0.17399999999999999</v>
      </c>
      <c r="M63" s="144">
        <f t="shared" si="7"/>
        <v>0.254</v>
      </c>
      <c r="N63" s="248">
        <f t="shared" si="8"/>
        <v>0</v>
      </c>
      <c r="O63" s="136">
        <f t="shared" si="0"/>
        <v>0</v>
      </c>
      <c r="P63" s="137">
        <f t="shared" si="1"/>
        <v>0</v>
      </c>
      <c r="R63" s="563" t="s">
        <v>137</v>
      </c>
      <c r="S63" s="564"/>
      <c r="T63" s="564"/>
      <c r="U63" s="564"/>
      <c r="V63" s="564"/>
      <c r="W63" s="564"/>
      <c r="X63" s="564"/>
      <c r="Y63" s="564"/>
      <c r="Z63" s="564"/>
      <c r="AA63" s="565"/>
      <c r="AB63" s="204"/>
    </row>
    <row r="64" spans="2:28" ht="15" customHeight="1" thickBot="1">
      <c r="B64" s="99" t="s">
        <v>186</v>
      </c>
      <c r="C64" s="121">
        <v>56</v>
      </c>
      <c r="D64" s="121">
        <v>100</v>
      </c>
      <c r="E64" s="122">
        <v>2.5</v>
      </c>
      <c r="F64" s="199"/>
      <c r="G64" s="245">
        <v>0.23300000000000001</v>
      </c>
      <c r="H64" s="243">
        <f t="shared" si="2"/>
        <v>0.21300000000000002</v>
      </c>
      <c r="I64" s="253">
        <f t="shared" si="3"/>
        <v>0.253</v>
      </c>
      <c r="J64" s="253">
        <f t="shared" si="4"/>
        <v>0.20300000000000001</v>
      </c>
      <c r="K64" s="253">
        <f t="shared" si="5"/>
        <v>0.26300000000000001</v>
      </c>
      <c r="L64" s="253">
        <f t="shared" si="6"/>
        <v>0.193</v>
      </c>
      <c r="M64" s="257">
        <f t="shared" si="7"/>
        <v>0.27300000000000002</v>
      </c>
      <c r="N64" s="248">
        <f t="shared" si="8"/>
        <v>0</v>
      </c>
      <c r="O64" s="136">
        <f t="shared" si="0"/>
        <v>0</v>
      </c>
      <c r="P64" s="137">
        <f t="shared" si="1"/>
        <v>0</v>
      </c>
      <c r="R64" s="554"/>
      <c r="S64" s="554"/>
      <c r="T64" s="554"/>
      <c r="U64" s="554"/>
      <c r="V64" s="554"/>
      <c r="W64" s="554"/>
      <c r="X64" s="554"/>
      <c r="Y64" s="554"/>
      <c r="Z64" s="554"/>
      <c r="AA64" s="554"/>
      <c r="AB64" s="204"/>
    </row>
    <row r="65" spans="2:28" ht="15" customHeight="1">
      <c r="B65" s="126" t="s">
        <v>186</v>
      </c>
      <c r="C65" s="127">
        <v>57</v>
      </c>
      <c r="D65" s="127">
        <v>100</v>
      </c>
      <c r="E65" s="128">
        <v>2.5</v>
      </c>
      <c r="F65" s="199"/>
      <c r="G65" s="244">
        <v>0.23300000000000001</v>
      </c>
      <c r="H65" s="142">
        <f t="shared" si="2"/>
        <v>0.21300000000000002</v>
      </c>
      <c r="I65" s="143">
        <f t="shared" si="3"/>
        <v>0.253</v>
      </c>
      <c r="J65" s="143">
        <f t="shared" si="4"/>
        <v>0.20300000000000001</v>
      </c>
      <c r="K65" s="143">
        <f t="shared" si="5"/>
        <v>0.26300000000000001</v>
      </c>
      <c r="L65" s="143">
        <f t="shared" si="6"/>
        <v>0.193</v>
      </c>
      <c r="M65" s="144">
        <f t="shared" si="7"/>
        <v>0.27300000000000002</v>
      </c>
      <c r="N65" s="248">
        <f t="shared" si="8"/>
        <v>0</v>
      </c>
      <c r="O65" s="136">
        <f t="shared" si="0"/>
        <v>0</v>
      </c>
      <c r="P65" s="137">
        <f t="shared" si="1"/>
        <v>0</v>
      </c>
      <c r="R65" s="205"/>
      <c r="S65" s="205"/>
      <c r="T65" s="205"/>
      <c r="U65" s="205"/>
      <c r="V65" s="204"/>
      <c r="W65" s="204"/>
      <c r="X65" s="204"/>
      <c r="Y65" s="204"/>
      <c r="Z65" s="204"/>
      <c r="AA65" s="204"/>
      <c r="AB65" s="204"/>
    </row>
    <row r="66" spans="2:28" ht="15" customHeight="1" thickBot="1">
      <c r="B66" s="99" t="s">
        <v>186</v>
      </c>
      <c r="C66" s="121">
        <v>58</v>
      </c>
      <c r="D66" s="121">
        <v>100</v>
      </c>
      <c r="E66" s="122">
        <v>2.5</v>
      </c>
      <c r="F66" s="199"/>
      <c r="G66" s="245">
        <v>0.222</v>
      </c>
      <c r="H66" s="243">
        <f t="shared" si="2"/>
        <v>0.20200000000000001</v>
      </c>
      <c r="I66" s="253">
        <f t="shared" si="3"/>
        <v>0.24199999999999999</v>
      </c>
      <c r="J66" s="253">
        <f t="shared" si="4"/>
        <v>0.192</v>
      </c>
      <c r="K66" s="253">
        <f t="shared" si="5"/>
        <v>0.252</v>
      </c>
      <c r="L66" s="253">
        <f t="shared" si="6"/>
        <v>0.182</v>
      </c>
      <c r="M66" s="257">
        <f t="shared" si="7"/>
        <v>0.26200000000000001</v>
      </c>
      <c r="N66" s="248">
        <f t="shared" si="8"/>
        <v>0</v>
      </c>
      <c r="O66" s="136">
        <f t="shared" si="0"/>
        <v>0</v>
      </c>
      <c r="P66" s="137">
        <f t="shared" si="1"/>
        <v>0</v>
      </c>
      <c r="R66" s="173"/>
      <c r="S66" s="173"/>
      <c r="T66" s="173"/>
      <c r="U66" s="173"/>
      <c r="V66" s="164"/>
      <c r="W66" s="164"/>
      <c r="X66" s="164"/>
      <c r="Y66" s="164"/>
      <c r="Z66" s="164"/>
      <c r="AA66" s="204"/>
      <c r="AB66" s="204"/>
    </row>
    <row r="67" spans="2:28" ht="15" customHeight="1">
      <c r="B67" s="126" t="s">
        <v>186</v>
      </c>
      <c r="C67" s="127">
        <v>59</v>
      </c>
      <c r="D67" s="127">
        <v>100</v>
      </c>
      <c r="E67" s="128">
        <v>2.5</v>
      </c>
      <c r="F67" s="199"/>
      <c r="G67" s="244">
        <v>0.24099999999999999</v>
      </c>
      <c r="H67" s="142">
        <f t="shared" si="2"/>
        <v>0.221</v>
      </c>
      <c r="I67" s="143">
        <f t="shared" si="3"/>
        <v>0.26100000000000001</v>
      </c>
      <c r="J67" s="143">
        <f t="shared" si="4"/>
        <v>0.21099999999999999</v>
      </c>
      <c r="K67" s="143">
        <f t="shared" si="5"/>
        <v>0.27100000000000002</v>
      </c>
      <c r="L67" s="143">
        <f t="shared" si="6"/>
        <v>0.20099999999999998</v>
      </c>
      <c r="M67" s="144">
        <f t="shared" si="7"/>
        <v>0.28099999999999997</v>
      </c>
      <c r="N67" s="248">
        <f t="shared" si="8"/>
        <v>0</v>
      </c>
      <c r="O67" s="136">
        <f t="shared" si="0"/>
        <v>0</v>
      </c>
      <c r="P67" s="137">
        <f t="shared" si="1"/>
        <v>0</v>
      </c>
      <c r="R67" s="173"/>
      <c r="S67" s="173"/>
      <c r="T67" s="173"/>
      <c r="U67" s="173"/>
      <c r="V67" s="164"/>
      <c r="W67" s="164"/>
      <c r="X67" s="164"/>
      <c r="Y67" s="164"/>
      <c r="Z67" s="164"/>
      <c r="AA67" s="204"/>
      <c r="AB67" s="204"/>
    </row>
    <row r="68" spans="2:28" ht="15" customHeight="1" thickBot="1">
      <c r="B68" s="99" t="s">
        <v>186</v>
      </c>
      <c r="C68" s="121">
        <v>60</v>
      </c>
      <c r="D68" s="121">
        <v>100</v>
      </c>
      <c r="E68" s="122">
        <v>2.5</v>
      </c>
      <c r="F68" s="199"/>
      <c r="G68" s="245">
        <v>0.224</v>
      </c>
      <c r="H68" s="243">
        <f t="shared" si="2"/>
        <v>0.20400000000000001</v>
      </c>
      <c r="I68" s="253">
        <f t="shared" si="3"/>
        <v>0.24399999999999999</v>
      </c>
      <c r="J68" s="253">
        <f t="shared" si="4"/>
        <v>0.19400000000000001</v>
      </c>
      <c r="K68" s="253">
        <f t="shared" si="5"/>
        <v>0.254</v>
      </c>
      <c r="L68" s="253">
        <f t="shared" si="6"/>
        <v>0.184</v>
      </c>
      <c r="M68" s="257">
        <f t="shared" si="7"/>
        <v>0.26400000000000001</v>
      </c>
      <c r="N68" s="248">
        <f t="shared" si="8"/>
        <v>0</v>
      </c>
      <c r="O68" s="136">
        <f t="shared" si="0"/>
        <v>0</v>
      </c>
      <c r="P68" s="137">
        <f t="shared" si="1"/>
        <v>0</v>
      </c>
      <c r="R68" s="173"/>
      <c r="S68" s="173"/>
      <c r="T68" s="173"/>
      <c r="U68" s="173"/>
      <c r="V68" s="164"/>
      <c r="W68" s="164"/>
      <c r="X68" s="164"/>
      <c r="Y68" s="164"/>
      <c r="Z68" s="164"/>
      <c r="AA68" s="204"/>
      <c r="AB68" s="204"/>
    </row>
    <row r="69" spans="2:28" ht="15" customHeight="1">
      <c r="B69" s="126" t="s">
        <v>186</v>
      </c>
      <c r="C69" s="127">
        <v>61</v>
      </c>
      <c r="D69" s="127">
        <v>30</v>
      </c>
      <c r="E69" s="128">
        <v>2.5</v>
      </c>
      <c r="F69" s="199"/>
      <c r="G69" s="244">
        <v>0.193</v>
      </c>
      <c r="H69" s="142">
        <f t="shared" si="2"/>
        <v>0.17300000000000001</v>
      </c>
      <c r="I69" s="143">
        <f t="shared" si="3"/>
        <v>0.21299999999999999</v>
      </c>
      <c r="J69" s="143">
        <f t="shared" si="4"/>
        <v>0.16300000000000001</v>
      </c>
      <c r="K69" s="143">
        <f t="shared" si="5"/>
        <v>0.223</v>
      </c>
      <c r="L69" s="143">
        <f t="shared" si="6"/>
        <v>0.153</v>
      </c>
      <c r="M69" s="144">
        <f t="shared" si="7"/>
        <v>0.23300000000000001</v>
      </c>
      <c r="N69" s="248">
        <f t="shared" si="8"/>
        <v>0</v>
      </c>
      <c r="O69" s="136">
        <f t="shared" si="0"/>
        <v>0</v>
      </c>
      <c r="P69" s="137">
        <f t="shared" si="1"/>
        <v>0</v>
      </c>
      <c r="R69" s="173"/>
      <c r="S69" s="173"/>
      <c r="T69" s="173"/>
      <c r="U69" s="173"/>
      <c r="V69" s="164"/>
      <c r="W69" s="164"/>
      <c r="X69" s="164"/>
      <c r="Y69" s="164"/>
      <c r="Z69" s="164"/>
      <c r="AA69" s="204"/>
      <c r="AB69" s="204"/>
    </row>
    <row r="70" spans="2:28" ht="15" customHeight="1" thickBot="1">
      <c r="B70" s="99" t="s">
        <v>186</v>
      </c>
      <c r="C70" s="121">
        <v>62</v>
      </c>
      <c r="D70" s="121">
        <v>30</v>
      </c>
      <c r="E70" s="122">
        <v>2.5</v>
      </c>
      <c r="F70" s="199"/>
      <c r="G70" s="245">
        <v>0.17100000000000001</v>
      </c>
      <c r="H70" s="243">
        <f t="shared" si="2"/>
        <v>0.15100000000000002</v>
      </c>
      <c r="I70" s="253">
        <f t="shared" si="3"/>
        <v>0.191</v>
      </c>
      <c r="J70" s="253">
        <f t="shared" si="4"/>
        <v>0.14100000000000001</v>
      </c>
      <c r="K70" s="253">
        <f t="shared" si="5"/>
        <v>0.20100000000000001</v>
      </c>
      <c r="L70" s="253">
        <f t="shared" si="6"/>
        <v>0.13100000000000001</v>
      </c>
      <c r="M70" s="257">
        <f t="shared" si="7"/>
        <v>0.21100000000000002</v>
      </c>
      <c r="N70" s="248">
        <f t="shared" si="8"/>
        <v>0</v>
      </c>
      <c r="O70" s="136">
        <f t="shared" si="0"/>
        <v>0</v>
      </c>
      <c r="P70" s="137">
        <f t="shared" si="1"/>
        <v>0</v>
      </c>
      <c r="R70" s="173"/>
      <c r="S70" s="173"/>
      <c r="T70" s="173"/>
      <c r="U70" s="173"/>
      <c r="V70" s="164"/>
      <c r="W70" s="164"/>
      <c r="X70" s="164"/>
      <c r="Y70" s="164"/>
      <c r="Z70" s="164"/>
      <c r="AA70" s="204"/>
      <c r="AB70" s="204"/>
    </row>
    <row r="71" spans="2:28" ht="15" customHeight="1">
      <c r="B71" s="126" t="s">
        <v>186</v>
      </c>
      <c r="C71" s="127">
        <v>63</v>
      </c>
      <c r="D71" s="127">
        <v>30</v>
      </c>
      <c r="E71" s="128">
        <v>2.5</v>
      </c>
      <c r="F71" s="199"/>
      <c r="G71" s="244">
        <v>0.16</v>
      </c>
      <c r="H71" s="142">
        <f t="shared" si="2"/>
        <v>0.14000000000000001</v>
      </c>
      <c r="I71" s="143">
        <f t="shared" si="3"/>
        <v>0.18</v>
      </c>
      <c r="J71" s="143">
        <f t="shared" si="4"/>
        <v>0.13</v>
      </c>
      <c r="K71" s="143">
        <f t="shared" si="5"/>
        <v>0.19</v>
      </c>
      <c r="L71" s="143">
        <f t="shared" si="6"/>
        <v>0.12</v>
      </c>
      <c r="M71" s="144">
        <f t="shared" si="7"/>
        <v>0.2</v>
      </c>
      <c r="N71" s="248">
        <f t="shared" si="8"/>
        <v>0</v>
      </c>
      <c r="O71" s="136">
        <f t="shared" si="0"/>
        <v>0</v>
      </c>
      <c r="P71" s="137">
        <f t="shared" si="1"/>
        <v>0</v>
      </c>
      <c r="R71" s="173"/>
      <c r="S71" s="173"/>
      <c r="T71" s="173"/>
      <c r="U71" s="173"/>
      <c r="V71" s="164"/>
      <c r="W71" s="164"/>
      <c r="X71" s="164"/>
      <c r="Y71" s="164"/>
      <c r="Z71" s="164"/>
      <c r="AA71" s="204"/>
      <c r="AB71" s="204"/>
    </row>
    <row r="72" spans="2:28" ht="15" customHeight="1" thickBot="1">
      <c r="B72" s="99" t="s">
        <v>186</v>
      </c>
      <c r="C72" s="121">
        <v>64</v>
      </c>
      <c r="D72" s="121">
        <v>30</v>
      </c>
      <c r="E72" s="122">
        <v>2.5</v>
      </c>
      <c r="F72" s="199"/>
      <c r="G72" s="245">
        <v>0.14299999999999999</v>
      </c>
      <c r="H72" s="243">
        <f t="shared" si="2"/>
        <v>0.12299999999999998</v>
      </c>
      <c r="I72" s="253">
        <f t="shared" si="3"/>
        <v>0.16299999999999998</v>
      </c>
      <c r="J72" s="253">
        <f t="shared" si="4"/>
        <v>0.11299999999999999</v>
      </c>
      <c r="K72" s="253">
        <f t="shared" si="5"/>
        <v>0.17299999999999999</v>
      </c>
      <c r="L72" s="253">
        <f t="shared" si="6"/>
        <v>0.10299999999999998</v>
      </c>
      <c r="M72" s="257">
        <f t="shared" si="7"/>
        <v>0.183</v>
      </c>
      <c r="N72" s="248">
        <f t="shared" si="8"/>
        <v>0</v>
      </c>
      <c r="O72" s="136">
        <f t="shared" si="0"/>
        <v>0</v>
      </c>
      <c r="P72" s="137">
        <f t="shared" si="1"/>
        <v>0</v>
      </c>
      <c r="R72" s="173"/>
      <c r="S72" s="173"/>
      <c r="T72" s="173"/>
      <c r="U72" s="173"/>
      <c r="V72" s="164"/>
      <c r="W72" s="164"/>
      <c r="X72" s="164"/>
      <c r="Y72" s="164"/>
      <c r="Z72" s="164"/>
      <c r="AA72" s="204"/>
      <c r="AB72" s="204"/>
    </row>
    <row r="73" spans="2:28" ht="15" customHeight="1">
      <c r="B73" s="126" t="s">
        <v>186</v>
      </c>
      <c r="C73" s="127">
        <v>65</v>
      </c>
      <c r="D73" s="127">
        <v>30</v>
      </c>
      <c r="E73" s="128">
        <v>2.5</v>
      </c>
      <c r="F73" s="199"/>
      <c r="G73" s="244">
        <v>0.13800000000000001</v>
      </c>
      <c r="H73" s="142">
        <f t="shared" si="2"/>
        <v>0.11800000000000001</v>
      </c>
      <c r="I73" s="143">
        <f t="shared" si="3"/>
        <v>0.158</v>
      </c>
      <c r="J73" s="143">
        <f t="shared" si="4"/>
        <v>0.10800000000000001</v>
      </c>
      <c r="K73" s="143">
        <f t="shared" si="5"/>
        <v>0.16800000000000001</v>
      </c>
      <c r="L73" s="143">
        <f t="shared" si="6"/>
        <v>9.8000000000000004E-2</v>
      </c>
      <c r="M73" s="144">
        <f t="shared" si="7"/>
        <v>0.17800000000000002</v>
      </c>
      <c r="N73" s="248">
        <f t="shared" si="8"/>
        <v>0</v>
      </c>
      <c r="O73" s="136">
        <f t="shared" ref="O73:O136" si="9">IF(F73="",0, IF( OR(F73&lt;J73,F73&gt;K73),1,0))</f>
        <v>0</v>
      </c>
      <c r="P73" s="137">
        <f t="shared" ref="P73:P136" si="10">IF(F73="",0, IF( OR(F73&lt;L73,F73&gt;M73),1,0))</f>
        <v>0</v>
      </c>
      <c r="R73" s="173"/>
      <c r="S73" s="173"/>
      <c r="T73" s="173"/>
      <c r="U73" s="173"/>
      <c r="V73" s="164"/>
      <c r="W73" s="164"/>
      <c r="X73" s="164"/>
      <c r="Y73" s="164"/>
      <c r="Z73" s="164"/>
      <c r="AA73" s="204"/>
      <c r="AB73" s="204"/>
    </row>
    <row r="74" spans="2:28" ht="15" customHeight="1" thickBot="1">
      <c r="B74" s="99" t="s">
        <v>186</v>
      </c>
      <c r="C74" s="121">
        <v>66</v>
      </c>
      <c r="D74" s="121">
        <v>120</v>
      </c>
      <c r="E74" s="122">
        <v>2.5</v>
      </c>
      <c r="F74" s="199"/>
      <c r="G74" s="245">
        <v>0.23899999999999999</v>
      </c>
      <c r="H74" s="243">
        <f t="shared" ref="H74:H137" si="11">IF(AND(D74&gt;30,E74&gt;11),G74-0.015,G74-0.02)</f>
        <v>0.219</v>
      </c>
      <c r="I74" s="253">
        <f t="shared" ref="I74:I137" si="12">IF(AND(D74&gt;30,E74&gt;11),G74+0.015,G74+0.02)</f>
        <v>0.25900000000000001</v>
      </c>
      <c r="J74" s="253">
        <f t="shared" ref="J74:J137" si="13">IF(AND(D74&gt;30,E74&gt;11),G74-0.02,G74-0.03)</f>
        <v>0.20899999999999999</v>
      </c>
      <c r="K74" s="253">
        <f t="shared" ref="K74:K137" si="14">IF(AND(D74&gt;30,E74&gt;11),G74+0.02,G74+0.03)</f>
        <v>0.26900000000000002</v>
      </c>
      <c r="L74" s="253">
        <f t="shared" ref="L74:L137" si="15">IF(AND(D74&gt;30,E74&gt;11),G74-0.03,G74-0.04)</f>
        <v>0.19899999999999998</v>
      </c>
      <c r="M74" s="257">
        <f t="shared" ref="M74:M137" si="16">IF(AND(D74&gt;30,E74&gt;11),G74+0.03,G74+0.04)</f>
        <v>0.27899999999999997</v>
      </c>
      <c r="N74" s="248">
        <f t="shared" ref="N74:N137" si="17">IF(F74="",0, IF( OR(F74&lt;H74,F74&gt;I74),1,0))</f>
        <v>0</v>
      </c>
      <c r="O74" s="136">
        <f t="shared" si="9"/>
        <v>0</v>
      </c>
      <c r="P74" s="137">
        <f t="shared" si="10"/>
        <v>0</v>
      </c>
      <c r="R74" s="173"/>
      <c r="S74" s="173"/>
      <c r="T74" s="173"/>
      <c r="U74" s="173"/>
      <c r="V74" s="164"/>
      <c r="W74" s="164"/>
      <c r="X74" s="164"/>
      <c r="Y74" s="164"/>
      <c r="Z74" s="164"/>
      <c r="AA74" s="204"/>
      <c r="AB74" s="204"/>
    </row>
    <row r="75" spans="2:28" ht="15" customHeight="1">
      <c r="B75" s="126" t="s">
        <v>186</v>
      </c>
      <c r="C75" s="127">
        <v>67</v>
      </c>
      <c r="D75" s="127">
        <v>120</v>
      </c>
      <c r="E75" s="128">
        <v>2.5</v>
      </c>
      <c r="F75" s="199"/>
      <c r="G75" s="244">
        <v>0.24299999999999999</v>
      </c>
      <c r="H75" s="142">
        <f t="shared" si="11"/>
        <v>0.223</v>
      </c>
      <c r="I75" s="143">
        <f t="shared" si="12"/>
        <v>0.26300000000000001</v>
      </c>
      <c r="J75" s="143">
        <f t="shared" si="13"/>
        <v>0.21299999999999999</v>
      </c>
      <c r="K75" s="143">
        <f t="shared" si="14"/>
        <v>0.27300000000000002</v>
      </c>
      <c r="L75" s="143">
        <f t="shared" si="15"/>
        <v>0.20299999999999999</v>
      </c>
      <c r="M75" s="144">
        <f t="shared" si="16"/>
        <v>0.28299999999999997</v>
      </c>
      <c r="N75" s="248">
        <f t="shared" si="17"/>
        <v>0</v>
      </c>
      <c r="O75" s="136">
        <f t="shared" si="9"/>
        <v>0</v>
      </c>
      <c r="P75" s="137">
        <f t="shared" si="10"/>
        <v>0</v>
      </c>
      <c r="R75" s="173"/>
      <c r="S75" s="173"/>
      <c r="T75" s="173"/>
      <c r="U75" s="173"/>
      <c r="V75" s="164"/>
      <c r="W75" s="164"/>
      <c r="X75" s="164"/>
      <c r="Y75" s="164"/>
      <c r="Z75" s="164"/>
      <c r="AA75" s="204"/>
      <c r="AB75" s="204"/>
    </row>
    <row r="76" spans="2:28" ht="15" customHeight="1" thickBot="1">
      <c r="B76" s="99" t="s">
        <v>186</v>
      </c>
      <c r="C76" s="121">
        <v>68</v>
      </c>
      <c r="D76" s="121">
        <v>120</v>
      </c>
      <c r="E76" s="122">
        <v>2.5</v>
      </c>
      <c r="F76" s="199"/>
      <c r="G76" s="245">
        <v>0.24</v>
      </c>
      <c r="H76" s="243">
        <f t="shared" si="11"/>
        <v>0.22</v>
      </c>
      <c r="I76" s="253">
        <f t="shared" si="12"/>
        <v>0.26</v>
      </c>
      <c r="J76" s="253">
        <f t="shared" si="13"/>
        <v>0.21</v>
      </c>
      <c r="K76" s="253">
        <f t="shared" si="14"/>
        <v>0.27</v>
      </c>
      <c r="L76" s="253">
        <f t="shared" si="15"/>
        <v>0.19999999999999998</v>
      </c>
      <c r="M76" s="257">
        <f t="shared" si="16"/>
        <v>0.27999999999999997</v>
      </c>
      <c r="N76" s="248">
        <f t="shared" si="17"/>
        <v>0</v>
      </c>
      <c r="O76" s="136">
        <f t="shared" si="9"/>
        <v>0</v>
      </c>
      <c r="P76" s="137">
        <f t="shared" si="10"/>
        <v>0</v>
      </c>
      <c r="R76" s="173"/>
      <c r="S76" s="173"/>
      <c r="T76" s="173"/>
      <c r="U76" s="173"/>
      <c r="V76" s="164"/>
      <c r="W76" s="164"/>
      <c r="X76" s="164"/>
      <c r="Y76" s="164"/>
      <c r="Z76" s="164"/>
      <c r="AA76" s="204"/>
      <c r="AB76" s="204"/>
    </row>
    <row r="77" spans="2:28" ht="15" customHeight="1">
      <c r="B77" s="126" t="s">
        <v>186</v>
      </c>
      <c r="C77" s="127">
        <v>69</v>
      </c>
      <c r="D77" s="127">
        <v>120</v>
      </c>
      <c r="E77" s="128">
        <v>2.5</v>
      </c>
      <c r="F77" s="199"/>
      <c r="G77" s="244">
        <v>0.23599999999999999</v>
      </c>
      <c r="H77" s="142">
        <f t="shared" si="11"/>
        <v>0.216</v>
      </c>
      <c r="I77" s="143">
        <f t="shared" si="12"/>
        <v>0.25600000000000001</v>
      </c>
      <c r="J77" s="143">
        <f t="shared" si="13"/>
        <v>0.20599999999999999</v>
      </c>
      <c r="K77" s="143">
        <f t="shared" si="14"/>
        <v>0.26600000000000001</v>
      </c>
      <c r="L77" s="143">
        <f t="shared" si="15"/>
        <v>0.19599999999999998</v>
      </c>
      <c r="M77" s="144">
        <f t="shared" si="16"/>
        <v>0.27599999999999997</v>
      </c>
      <c r="N77" s="248">
        <f t="shared" si="17"/>
        <v>0</v>
      </c>
      <c r="O77" s="136">
        <f t="shared" si="9"/>
        <v>0</v>
      </c>
      <c r="P77" s="137">
        <f t="shared" si="10"/>
        <v>0</v>
      </c>
      <c r="R77" s="173"/>
      <c r="S77" s="173"/>
      <c r="T77" s="173"/>
      <c r="U77" s="173"/>
      <c r="V77" s="164"/>
      <c r="W77" s="164"/>
      <c r="X77" s="164"/>
      <c r="Y77" s="164"/>
      <c r="Z77" s="164"/>
      <c r="AA77" s="204"/>
      <c r="AB77" s="204"/>
    </row>
    <row r="78" spans="2:28" ht="15" customHeight="1" thickBot="1">
      <c r="B78" s="99" t="s">
        <v>186</v>
      </c>
      <c r="C78" s="121">
        <v>70</v>
      </c>
      <c r="D78" s="121">
        <v>120</v>
      </c>
      <c r="E78" s="122">
        <v>2.5</v>
      </c>
      <c r="F78" s="199"/>
      <c r="G78" s="245">
        <v>0.24</v>
      </c>
      <c r="H78" s="243">
        <f t="shared" si="11"/>
        <v>0.22</v>
      </c>
      <c r="I78" s="253">
        <f t="shared" si="12"/>
        <v>0.26</v>
      </c>
      <c r="J78" s="253">
        <f t="shared" si="13"/>
        <v>0.21</v>
      </c>
      <c r="K78" s="253">
        <f t="shared" si="14"/>
        <v>0.27</v>
      </c>
      <c r="L78" s="253">
        <f t="shared" si="15"/>
        <v>0.19999999999999998</v>
      </c>
      <c r="M78" s="257">
        <f t="shared" si="16"/>
        <v>0.27999999999999997</v>
      </c>
      <c r="N78" s="248">
        <f t="shared" si="17"/>
        <v>0</v>
      </c>
      <c r="O78" s="136">
        <f t="shared" si="9"/>
        <v>0</v>
      </c>
      <c r="P78" s="137">
        <f t="shared" si="10"/>
        <v>0</v>
      </c>
      <c r="R78" s="173"/>
      <c r="S78" s="173"/>
      <c r="T78" s="173"/>
      <c r="U78" s="173"/>
      <c r="V78" s="164"/>
      <c r="W78" s="164"/>
      <c r="X78" s="164"/>
      <c r="Y78" s="164"/>
      <c r="Z78" s="164"/>
      <c r="AA78" s="204"/>
      <c r="AB78" s="204"/>
    </row>
    <row r="79" spans="2:28" ht="15" customHeight="1">
      <c r="B79" s="126" t="s">
        <v>186</v>
      </c>
      <c r="C79" s="127">
        <v>71</v>
      </c>
      <c r="D79" s="127">
        <v>140</v>
      </c>
      <c r="E79" s="128">
        <v>2.5</v>
      </c>
      <c r="F79" s="198"/>
      <c r="G79" s="244">
        <v>0.246</v>
      </c>
      <c r="H79" s="142">
        <f t="shared" si="11"/>
        <v>0.22600000000000001</v>
      </c>
      <c r="I79" s="143">
        <f t="shared" si="12"/>
        <v>0.26600000000000001</v>
      </c>
      <c r="J79" s="143">
        <f t="shared" si="13"/>
        <v>0.216</v>
      </c>
      <c r="K79" s="143">
        <f t="shared" si="14"/>
        <v>0.27600000000000002</v>
      </c>
      <c r="L79" s="143">
        <f t="shared" si="15"/>
        <v>0.20599999999999999</v>
      </c>
      <c r="M79" s="144">
        <f t="shared" si="16"/>
        <v>0.28599999999999998</v>
      </c>
      <c r="N79" s="248">
        <f t="shared" si="17"/>
        <v>0</v>
      </c>
      <c r="O79" s="136">
        <f t="shared" si="9"/>
        <v>0</v>
      </c>
      <c r="P79" s="137">
        <f t="shared" si="10"/>
        <v>0</v>
      </c>
      <c r="R79" s="173"/>
      <c r="S79" s="173"/>
      <c r="T79" s="173"/>
      <c r="U79" s="173"/>
      <c r="V79" s="164"/>
      <c r="W79" s="164"/>
      <c r="X79" s="164"/>
      <c r="Y79" s="164"/>
      <c r="Z79" s="164"/>
      <c r="AA79" s="204"/>
      <c r="AB79" s="204"/>
    </row>
    <row r="80" spans="2:28" ht="15" customHeight="1" thickBot="1">
      <c r="B80" s="99" t="s">
        <v>186</v>
      </c>
      <c r="C80" s="121">
        <v>72</v>
      </c>
      <c r="D80" s="121">
        <v>140</v>
      </c>
      <c r="E80" s="122">
        <v>2.5</v>
      </c>
      <c r="F80" s="198"/>
      <c r="G80" s="245">
        <v>0.23400000000000001</v>
      </c>
      <c r="H80" s="243">
        <f t="shared" si="11"/>
        <v>0.21400000000000002</v>
      </c>
      <c r="I80" s="253">
        <f t="shared" si="12"/>
        <v>0.254</v>
      </c>
      <c r="J80" s="253">
        <f t="shared" si="13"/>
        <v>0.20400000000000001</v>
      </c>
      <c r="K80" s="253">
        <f t="shared" si="14"/>
        <v>0.26400000000000001</v>
      </c>
      <c r="L80" s="253">
        <f t="shared" si="15"/>
        <v>0.19400000000000001</v>
      </c>
      <c r="M80" s="257">
        <f t="shared" si="16"/>
        <v>0.27400000000000002</v>
      </c>
      <c r="N80" s="248">
        <f t="shared" si="17"/>
        <v>0</v>
      </c>
      <c r="O80" s="136">
        <f t="shared" si="9"/>
        <v>0</v>
      </c>
      <c r="P80" s="137">
        <f t="shared" si="10"/>
        <v>0</v>
      </c>
      <c r="R80" s="173"/>
      <c r="S80" s="173"/>
      <c r="T80" s="173"/>
      <c r="U80" s="173"/>
      <c r="V80" s="164"/>
      <c r="W80" s="164"/>
      <c r="X80" s="164"/>
      <c r="Y80" s="164"/>
      <c r="Z80" s="164"/>
      <c r="AA80" s="204"/>
      <c r="AB80" s="204"/>
    </row>
    <row r="81" spans="2:28" ht="15" customHeight="1">
      <c r="B81" s="126" t="s">
        <v>186</v>
      </c>
      <c r="C81" s="127">
        <v>73</v>
      </c>
      <c r="D81" s="127">
        <v>140</v>
      </c>
      <c r="E81" s="128">
        <v>2.5</v>
      </c>
      <c r="F81" s="198"/>
      <c r="G81" s="244">
        <v>0.22800000000000001</v>
      </c>
      <c r="H81" s="142">
        <f t="shared" si="11"/>
        <v>0.20800000000000002</v>
      </c>
      <c r="I81" s="143">
        <f t="shared" si="12"/>
        <v>0.248</v>
      </c>
      <c r="J81" s="143">
        <f t="shared" si="13"/>
        <v>0.19800000000000001</v>
      </c>
      <c r="K81" s="143">
        <f t="shared" si="14"/>
        <v>0.25800000000000001</v>
      </c>
      <c r="L81" s="143">
        <f t="shared" si="15"/>
        <v>0.188</v>
      </c>
      <c r="M81" s="144">
        <f t="shared" si="16"/>
        <v>0.26800000000000002</v>
      </c>
      <c r="N81" s="248">
        <f t="shared" si="17"/>
        <v>0</v>
      </c>
      <c r="O81" s="136">
        <f t="shared" si="9"/>
        <v>0</v>
      </c>
      <c r="P81" s="137">
        <f t="shared" si="10"/>
        <v>0</v>
      </c>
      <c r="R81" s="173"/>
      <c r="S81" s="173"/>
      <c r="T81" s="173"/>
      <c r="U81" s="173"/>
      <c r="V81" s="164"/>
      <c r="W81" s="164"/>
      <c r="X81" s="164"/>
      <c r="Y81" s="164"/>
      <c r="Z81" s="164"/>
      <c r="AA81" s="204"/>
      <c r="AB81" s="204"/>
    </row>
    <row r="82" spans="2:28" ht="15" customHeight="1" thickBot="1">
      <c r="B82" s="99" t="s">
        <v>186</v>
      </c>
      <c r="C82" s="121">
        <v>74</v>
      </c>
      <c r="D82" s="121">
        <v>140</v>
      </c>
      <c r="E82" s="122">
        <v>2.5</v>
      </c>
      <c r="F82" s="198"/>
      <c r="G82" s="245">
        <v>0.23</v>
      </c>
      <c r="H82" s="243">
        <f t="shared" si="11"/>
        <v>0.21000000000000002</v>
      </c>
      <c r="I82" s="253">
        <f t="shared" si="12"/>
        <v>0.25</v>
      </c>
      <c r="J82" s="253">
        <f t="shared" si="13"/>
        <v>0.2</v>
      </c>
      <c r="K82" s="253">
        <f t="shared" si="14"/>
        <v>0.26</v>
      </c>
      <c r="L82" s="253">
        <f t="shared" si="15"/>
        <v>0.19</v>
      </c>
      <c r="M82" s="257">
        <f t="shared" si="16"/>
        <v>0.27</v>
      </c>
      <c r="N82" s="248">
        <f t="shared" si="17"/>
        <v>0</v>
      </c>
      <c r="O82" s="136">
        <f t="shared" si="9"/>
        <v>0</v>
      </c>
      <c r="P82" s="137">
        <f t="shared" si="10"/>
        <v>0</v>
      </c>
      <c r="R82" s="173"/>
      <c r="S82" s="173"/>
      <c r="T82" s="173"/>
      <c r="U82" s="173"/>
      <c r="V82" s="164"/>
      <c r="W82" s="164"/>
      <c r="X82" s="164"/>
      <c r="Y82" s="164"/>
      <c r="Z82" s="164"/>
      <c r="AA82" s="204"/>
      <c r="AB82" s="204"/>
    </row>
    <row r="83" spans="2:28" ht="15" customHeight="1">
      <c r="B83" s="126" t="s">
        <v>186</v>
      </c>
      <c r="C83" s="127">
        <v>75</v>
      </c>
      <c r="D83" s="127">
        <v>140</v>
      </c>
      <c r="E83" s="128">
        <v>2.5</v>
      </c>
      <c r="F83" s="198"/>
      <c r="G83" s="244">
        <v>0.23200000000000001</v>
      </c>
      <c r="H83" s="142">
        <f t="shared" si="11"/>
        <v>0.21200000000000002</v>
      </c>
      <c r="I83" s="143">
        <f t="shared" si="12"/>
        <v>0.252</v>
      </c>
      <c r="J83" s="143">
        <f t="shared" si="13"/>
        <v>0.20200000000000001</v>
      </c>
      <c r="K83" s="143">
        <f t="shared" si="14"/>
        <v>0.26200000000000001</v>
      </c>
      <c r="L83" s="143">
        <f t="shared" si="15"/>
        <v>0.192</v>
      </c>
      <c r="M83" s="144">
        <f t="shared" si="16"/>
        <v>0.27200000000000002</v>
      </c>
      <c r="N83" s="248">
        <f t="shared" si="17"/>
        <v>0</v>
      </c>
      <c r="O83" s="136">
        <f t="shared" si="9"/>
        <v>0</v>
      </c>
      <c r="P83" s="137">
        <f t="shared" si="10"/>
        <v>0</v>
      </c>
      <c r="R83" s="173"/>
      <c r="S83" s="173"/>
      <c r="T83" s="173"/>
      <c r="U83" s="173"/>
      <c r="V83" s="164"/>
      <c r="W83" s="164"/>
      <c r="X83" s="164"/>
      <c r="Y83" s="164"/>
      <c r="Z83" s="164"/>
      <c r="AA83" s="204"/>
      <c r="AB83" s="204"/>
    </row>
    <row r="84" spans="2:28" ht="15" customHeight="1" thickBot="1">
      <c r="B84" s="99" t="s">
        <v>186</v>
      </c>
      <c r="C84" s="121">
        <v>76</v>
      </c>
      <c r="D84" s="121">
        <v>70</v>
      </c>
      <c r="E84" s="122">
        <v>2.5</v>
      </c>
      <c r="F84" s="198"/>
      <c r="G84" s="245">
        <v>0.25800000000000001</v>
      </c>
      <c r="H84" s="243">
        <f t="shared" si="11"/>
        <v>0.23800000000000002</v>
      </c>
      <c r="I84" s="253">
        <f t="shared" si="12"/>
        <v>0.27800000000000002</v>
      </c>
      <c r="J84" s="253">
        <f t="shared" si="13"/>
        <v>0.22800000000000001</v>
      </c>
      <c r="K84" s="253">
        <f t="shared" si="14"/>
        <v>0.28800000000000003</v>
      </c>
      <c r="L84" s="253">
        <f t="shared" si="15"/>
        <v>0.218</v>
      </c>
      <c r="M84" s="257">
        <f t="shared" si="16"/>
        <v>0.29799999999999999</v>
      </c>
      <c r="N84" s="248">
        <f t="shared" si="17"/>
        <v>0</v>
      </c>
      <c r="O84" s="136">
        <f t="shared" si="9"/>
        <v>0</v>
      </c>
      <c r="P84" s="137">
        <f t="shared" si="10"/>
        <v>0</v>
      </c>
      <c r="R84" s="173"/>
      <c r="S84" s="173"/>
      <c r="T84" s="173"/>
      <c r="U84" s="173"/>
      <c r="V84" s="164"/>
      <c r="W84" s="164"/>
      <c r="X84" s="164"/>
      <c r="Y84" s="164"/>
      <c r="Z84" s="164"/>
      <c r="AA84" s="204"/>
      <c r="AB84" s="204"/>
    </row>
    <row r="85" spans="2:28" ht="15" customHeight="1" thickBot="1">
      <c r="B85" s="126" t="s">
        <v>186</v>
      </c>
      <c r="C85" s="127">
        <v>77</v>
      </c>
      <c r="D85" s="127">
        <v>70</v>
      </c>
      <c r="E85" s="128">
        <v>2.5</v>
      </c>
      <c r="F85" s="198"/>
      <c r="G85" s="244">
        <v>0.25</v>
      </c>
      <c r="H85" s="142">
        <f t="shared" si="11"/>
        <v>0.23</v>
      </c>
      <c r="I85" s="143">
        <f t="shared" si="12"/>
        <v>0.27</v>
      </c>
      <c r="J85" s="143">
        <f t="shared" si="13"/>
        <v>0.22</v>
      </c>
      <c r="K85" s="143">
        <f t="shared" si="14"/>
        <v>0.28000000000000003</v>
      </c>
      <c r="L85" s="143">
        <f t="shared" si="15"/>
        <v>0.21</v>
      </c>
      <c r="M85" s="144">
        <f t="shared" si="16"/>
        <v>0.28999999999999998</v>
      </c>
      <c r="N85" s="248">
        <f t="shared" si="17"/>
        <v>0</v>
      </c>
      <c r="O85" s="136">
        <f t="shared" si="9"/>
        <v>0</v>
      </c>
      <c r="P85" s="137">
        <f t="shared" si="10"/>
        <v>0</v>
      </c>
      <c r="R85" s="205"/>
      <c r="S85" s="205"/>
      <c r="T85" s="205"/>
      <c r="U85" s="205"/>
      <c r="V85" s="204"/>
      <c r="W85" s="204"/>
      <c r="X85" s="204"/>
      <c r="Y85" s="204"/>
      <c r="Z85" s="204"/>
      <c r="AA85" s="204"/>
      <c r="AB85" s="204"/>
    </row>
    <row r="86" spans="2:28" ht="15" customHeight="1" thickBot="1">
      <c r="B86" s="99" t="s">
        <v>186</v>
      </c>
      <c r="C86" s="121">
        <v>78</v>
      </c>
      <c r="D86" s="121">
        <v>70</v>
      </c>
      <c r="E86" s="122">
        <v>2.5</v>
      </c>
      <c r="F86" s="198"/>
      <c r="G86" s="245">
        <v>0.26400000000000001</v>
      </c>
      <c r="H86" s="243">
        <f t="shared" si="11"/>
        <v>0.24400000000000002</v>
      </c>
      <c r="I86" s="253">
        <f t="shared" si="12"/>
        <v>0.28400000000000003</v>
      </c>
      <c r="J86" s="253">
        <f t="shared" si="13"/>
        <v>0.23400000000000001</v>
      </c>
      <c r="K86" s="253">
        <f t="shared" si="14"/>
        <v>0.29400000000000004</v>
      </c>
      <c r="L86" s="253">
        <f t="shared" si="15"/>
        <v>0.224</v>
      </c>
      <c r="M86" s="257">
        <f t="shared" si="16"/>
        <v>0.30399999999999999</v>
      </c>
      <c r="N86" s="248">
        <f t="shared" si="17"/>
        <v>0</v>
      </c>
      <c r="O86" s="136">
        <f t="shared" si="9"/>
        <v>0</v>
      </c>
      <c r="P86" s="137">
        <f t="shared" si="10"/>
        <v>0</v>
      </c>
      <c r="R86" s="222" t="s">
        <v>136</v>
      </c>
      <c r="S86" s="223"/>
      <c r="T86" s="166"/>
      <c r="U86" s="166"/>
      <c r="V86" s="166"/>
      <c r="W86" s="166"/>
      <c r="X86" s="166"/>
      <c r="Y86" s="166"/>
      <c r="Z86" s="166"/>
      <c r="AA86" s="167"/>
      <c r="AB86" s="204"/>
    </row>
    <row r="87" spans="2:28" ht="15" customHeight="1">
      <c r="B87" s="126" t="s">
        <v>186</v>
      </c>
      <c r="C87" s="127">
        <v>79</v>
      </c>
      <c r="D87" s="127">
        <v>70</v>
      </c>
      <c r="E87" s="128">
        <v>2.5</v>
      </c>
      <c r="F87" s="198"/>
      <c r="G87" s="244">
        <v>0.23699999999999999</v>
      </c>
      <c r="H87" s="142">
        <f t="shared" si="11"/>
        <v>0.217</v>
      </c>
      <c r="I87" s="143">
        <f t="shared" si="12"/>
        <v>0.25700000000000001</v>
      </c>
      <c r="J87" s="143">
        <f t="shared" si="13"/>
        <v>0.20699999999999999</v>
      </c>
      <c r="K87" s="143">
        <f t="shared" si="14"/>
        <v>0.26700000000000002</v>
      </c>
      <c r="L87" s="143">
        <f t="shared" si="15"/>
        <v>0.19699999999999998</v>
      </c>
      <c r="M87" s="144">
        <f t="shared" si="16"/>
        <v>0.27699999999999997</v>
      </c>
      <c r="N87" s="248">
        <f t="shared" si="17"/>
        <v>0</v>
      </c>
      <c r="O87" s="136">
        <f t="shared" si="9"/>
        <v>0</v>
      </c>
      <c r="P87" s="137">
        <f t="shared" si="10"/>
        <v>0</v>
      </c>
      <c r="R87" s="612"/>
      <c r="S87" s="613"/>
      <c r="T87" s="613"/>
      <c r="U87" s="613"/>
      <c r="V87" s="613"/>
      <c r="W87" s="613"/>
      <c r="X87" s="613"/>
      <c r="Y87" s="613"/>
      <c r="Z87" s="613"/>
      <c r="AA87" s="614"/>
      <c r="AB87" s="204"/>
    </row>
    <row r="88" spans="2:28" ht="15" customHeight="1" thickBot="1">
      <c r="B88" s="99" t="s">
        <v>186</v>
      </c>
      <c r="C88" s="121">
        <v>80</v>
      </c>
      <c r="D88" s="121">
        <v>70</v>
      </c>
      <c r="E88" s="122">
        <v>2.5</v>
      </c>
      <c r="F88" s="198"/>
      <c r="G88" s="245">
        <v>0.23100000000000001</v>
      </c>
      <c r="H88" s="243">
        <f t="shared" si="11"/>
        <v>0.21100000000000002</v>
      </c>
      <c r="I88" s="253">
        <f t="shared" si="12"/>
        <v>0.251</v>
      </c>
      <c r="J88" s="253">
        <f t="shared" si="13"/>
        <v>0.20100000000000001</v>
      </c>
      <c r="K88" s="253">
        <f t="shared" si="14"/>
        <v>0.26100000000000001</v>
      </c>
      <c r="L88" s="253">
        <f t="shared" si="15"/>
        <v>0.191</v>
      </c>
      <c r="M88" s="257">
        <f t="shared" si="16"/>
        <v>0.27100000000000002</v>
      </c>
      <c r="N88" s="248">
        <f t="shared" si="17"/>
        <v>0</v>
      </c>
      <c r="O88" s="136">
        <f t="shared" si="9"/>
        <v>0</v>
      </c>
      <c r="P88" s="137">
        <f t="shared" si="10"/>
        <v>0</v>
      </c>
      <c r="R88" s="609" t="s">
        <v>279</v>
      </c>
      <c r="S88" s="610"/>
      <c r="T88" s="610"/>
      <c r="U88" s="610"/>
      <c r="V88" s="610"/>
      <c r="W88" s="610"/>
      <c r="X88" s="610"/>
      <c r="Y88" s="610"/>
      <c r="Z88" s="610"/>
      <c r="AA88" s="611"/>
      <c r="AB88" s="204"/>
    </row>
    <row r="89" spans="2:28" ht="15" customHeight="1">
      <c r="B89" s="126" t="s">
        <v>186</v>
      </c>
      <c r="C89" s="127">
        <v>81</v>
      </c>
      <c r="D89" s="127">
        <v>100</v>
      </c>
      <c r="E89" s="128">
        <v>2.5</v>
      </c>
      <c r="F89" s="199"/>
      <c r="G89" s="244">
        <v>0.252</v>
      </c>
      <c r="H89" s="142">
        <f t="shared" si="11"/>
        <v>0.23200000000000001</v>
      </c>
      <c r="I89" s="143">
        <f t="shared" si="12"/>
        <v>0.27200000000000002</v>
      </c>
      <c r="J89" s="143">
        <f t="shared" si="13"/>
        <v>0.222</v>
      </c>
      <c r="K89" s="143">
        <f t="shared" si="14"/>
        <v>0.28200000000000003</v>
      </c>
      <c r="L89" s="143">
        <f t="shared" si="15"/>
        <v>0.21199999999999999</v>
      </c>
      <c r="M89" s="144">
        <f t="shared" si="16"/>
        <v>0.29199999999999998</v>
      </c>
      <c r="N89" s="248">
        <f t="shared" si="17"/>
        <v>0</v>
      </c>
      <c r="O89" s="136">
        <f t="shared" si="9"/>
        <v>0</v>
      </c>
      <c r="P89" s="137">
        <f t="shared" si="10"/>
        <v>0</v>
      </c>
      <c r="R89" s="224" t="s">
        <v>135</v>
      </c>
      <c r="S89" s="221"/>
      <c r="T89" s="168"/>
      <c r="U89" s="168"/>
      <c r="V89" s="168"/>
      <c r="W89" s="168"/>
      <c r="X89" s="168"/>
      <c r="Y89" s="168"/>
      <c r="Z89" s="168"/>
      <c r="AA89" s="169"/>
      <c r="AB89" s="204"/>
    </row>
    <row r="90" spans="2:28" ht="15" customHeight="1" thickBot="1">
      <c r="B90" s="99" t="s">
        <v>186</v>
      </c>
      <c r="C90" s="121">
        <v>82</v>
      </c>
      <c r="D90" s="121">
        <v>100</v>
      </c>
      <c r="E90" s="122">
        <v>2.5</v>
      </c>
      <c r="F90" s="199"/>
      <c r="G90" s="245">
        <v>0.25</v>
      </c>
      <c r="H90" s="243">
        <f t="shared" si="11"/>
        <v>0.23</v>
      </c>
      <c r="I90" s="253">
        <f t="shared" si="12"/>
        <v>0.27</v>
      </c>
      <c r="J90" s="253">
        <f t="shared" si="13"/>
        <v>0.22</v>
      </c>
      <c r="K90" s="253">
        <f t="shared" si="14"/>
        <v>0.28000000000000003</v>
      </c>
      <c r="L90" s="253">
        <f t="shared" si="15"/>
        <v>0.21</v>
      </c>
      <c r="M90" s="257">
        <f t="shared" si="16"/>
        <v>0.28999999999999998</v>
      </c>
      <c r="N90" s="248">
        <f t="shared" si="17"/>
        <v>0</v>
      </c>
      <c r="O90" s="136">
        <f t="shared" si="9"/>
        <v>0</v>
      </c>
      <c r="P90" s="137">
        <f t="shared" si="10"/>
        <v>0</v>
      </c>
      <c r="R90" s="225" t="s">
        <v>260</v>
      </c>
      <c r="S90" s="226"/>
      <c r="T90" s="170"/>
      <c r="U90" s="170"/>
      <c r="V90" s="170"/>
      <c r="W90" s="171"/>
      <c r="X90" s="171"/>
      <c r="Y90" s="171"/>
      <c r="Z90" s="171"/>
      <c r="AA90" s="172"/>
      <c r="AB90" s="204"/>
    </row>
    <row r="91" spans="2:28" ht="15" customHeight="1">
      <c r="B91" s="126" t="s">
        <v>186</v>
      </c>
      <c r="C91" s="127">
        <v>83</v>
      </c>
      <c r="D91" s="127">
        <v>100</v>
      </c>
      <c r="E91" s="128">
        <v>2.5</v>
      </c>
      <c r="F91" s="199"/>
      <c r="G91" s="244">
        <v>0.253</v>
      </c>
      <c r="H91" s="142">
        <f t="shared" si="11"/>
        <v>0.23300000000000001</v>
      </c>
      <c r="I91" s="143">
        <f t="shared" si="12"/>
        <v>0.27300000000000002</v>
      </c>
      <c r="J91" s="143">
        <f t="shared" si="13"/>
        <v>0.223</v>
      </c>
      <c r="K91" s="143">
        <f t="shared" si="14"/>
        <v>0.28300000000000003</v>
      </c>
      <c r="L91" s="143">
        <f t="shared" si="15"/>
        <v>0.21299999999999999</v>
      </c>
      <c r="M91" s="144">
        <f t="shared" si="16"/>
        <v>0.29299999999999998</v>
      </c>
      <c r="N91" s="248">
        <f t="shared" si="17"/>
        <v>0</v>
      </c>
      <c r="O91" s="136">
        <f t="shared" si="9"/>
        <v>0</v>
      </c>
      <c r="P91" s="137">
        <f t="shared" si="10"/>
        <v>0</v>
      </c>
      <c r="R91" s="205"/>
      <c r="S91" s="205"/>
      <c r="T91" s="205"/>
      <c r="U91" s="205"/>
      <c r="V91" s="204"/>
      <c r="W91" s="204"/>
      <c r="X91" s="204"/>
      <c r="Y91" s="204"/>
      <c r="Z91" s="204"/>
      <c r="AA91" s="204"/>
      <c r="AB91" s="204"/>
    </row>
    <row r="92" spans="2:28" ht="15" customHeight="1" thickBot="1">
      <c r="B92" s="99" t="s">
        <v>186</v>
      </c>
      <c r="C92" s="121">
        <v>84</v>
      </c>
      <c r="D92" s="121">
        <v>100</v>
      </c>
      <c r="E92" s="122">
        <v>2.5</v>
      </c>
      <c r="F92" s="199"/>
      <c r="G92" s="245">
        <v>0.26100000000000001</v>
      </c>
      <c r="H92" s="243">
        <f t="shared" si="11"/>
        <v>0.24100000000000002</v>
      </c>
      <c r="I92" s="253">
        <f t="shared" si="12"/>
        <v>0.28100000000000003</v>
      </c>
      <c r="J92" s="253">
        <f t="shared" si="13"/>
        <v>0.23100000000000001</v>
      </c>
      <c r="K92" s="253">
        <f t="shared" si="14"/>
        <v>0.29100000000000004</v>
      </c>
      <c r="L92" s="253">
        <f t="shared" si="15"/>
        <v>0.221</v>
      </c>
      <c r="M92" s="257">
        <f t="shared" si="16"/>
        <v>0.30099999999999999</v>
      </c>
      <c r="N92" s="248">
        <f t="shared" si="17"/>
        <v>0</v>
      </c>
      <c r="O92" s="136">
        <f t="shared" si="9"/>
        <v>0</v>
      </c>
      <c r="P92" s="137">
        <f t="shared" si="10"/>
        <v>0</v>
      </c>
      <c r="R92" s="205"/>
      <c r="S92" s="205"/>
      <c r="T92" s="205"/>
      <c r="U92" s="205"/>
      <c r="V92" s="204"/>
      <c r="W92" s="204"/>
      <c r="X92" s="204"/>
      <c r="Y92" s="204"/>
      <c r="Z92" s="204"/>
      <c r="AA92" s="204"/>
      <c r="AB92" s="204"/>
    </row>
    <row r="93" spans="2:28" ht="15" customHeight="1">
      <c r="B93" s="126" t="s">
        <v>186</v>
      </c>
      <c r="C93" s="127">
        <v>85</v>
      </c>
      <c r="D93" s="127">
        <v>100</v>
      </c>
      <c r="E93" s="128">
        <v>2.5</v>
      </c>
      <c r="F93" s="199"/>
      <c r="G93" s="244">
        <v>0.251</v>
      </c>
      <c r="H93" s="142">
        <f t="shared" si="11"/>
        <v>0.23100000000000001</v>
      </c>
      <c r="I93" s="143">
        <f t="shared" si="12"/>
        <v>0.27100000000000002</v>
      </c>
      <c r="J93" s="143">
        <f t="shared" si="13"/>
        <v>0.221</v>
      </c>
      <c r="K93" s="143">
        <f t="shared" si="14"/>
        <v>0.28100000000000003</v>
      </c>
      <c r="L93" s="143">
        <f t="shared" si="15"/>
        <v>0.21099999999999999</v>
      </c>
      <c r="M93" s="144">
        <f t="shared" si="16"/>
        <v>0.29099999999999998</v>
      </c>
      <c r="N93" s="248">
        <f t="shared" si="17"/>
        <v>0</v>
      </c>
      <c r="O93" s="136">
        <f t="shared" si="9"/>
        <v>0</v>
      </c>
      <c r="P93" s="137">
        <f t="shared" si="10"/>
        <v>0</v>
      </c>
      <c r="R93" s="205"/>
      <c r="S93" s="205"/>
      <c r="T93" s="205"/>
      <c r="U93" s="205"/>
      <c r="V93" s="204"/>
      <c r="W93" s="204"/>
      <c r="X93" s="204"/>
      <c r="Y93" s="204"/>
      <c r="Z93" s="204"/>
      <c r="AA93" s="204"/>
      <c r="AB93" s="204"/>
    </row>
    <row r="94" spans="2:28" ht="15" customHeight="1" thickBot="1">
      <c r="B94" s="99" t="s">
        <v>186</v>
      </c>
      <c r="C94" s="121">
        <v>86</v>
      </c>
      <c r="D94" s="121">
        <v>30</v>
      </c>
      <c r="E94" s="122">
        <v>2.5</v>
      </c>
      <c r="F94" s="198"/>
      <c r="G94" s="245">
        <v>0.19900000000000001</v>
      </c>
      <c r="H94" s="243">
        <f t="shared" si="11"/>
        <v>0.17900000000000002</v>
      </c>
      <c r="I94" s="253">
        <f t="shared" si="12"/>
        <v>0.219</v>
      </c>
      <c r="J94" s="253">
        <f t="shared" si="13"/>
        <v>0.16900000000000001</v>
      </c>
      <c r="K94" s="253">
        <f t="shared" si="14"/>
        <v>0.22900000000000001</v>
      </c>
      <c r="L94" s="253">
        <f t="shared" si="15"/>
        <v>0.159</v>
      </c>
      <c r="M94" s="257">
        <f t="shared" si="16"/>
        <v>0.23900000000000002</v>
      </c>
      <c r="N94" s="248">
        <f t="shared" si="17"/>
        <v>0</v>
      </c>
      <c r="O94" s="136">
        <f t="shared" si="9"/>
        <v>0</v>
      </c>
      <c r="P94" s="137">
        <f t="shared" si="10"/>
        <v>0</v>
      </c>
      <c r="R94" s="205"/>
      <c r="S94" s="205"/>
      <c r="T94" s="205"/>
      <c r="U94" s="205"/>
      <c r="V94" s="204"/>
      <c r="W94" s="204"/>
      <c r="X94" s="204"/>
      <c r="Y94" s="204"/>
      <c r="Z94" s="204"/>
      <c r="AA94" s="204"/>
      <c r="AB94" s="204"/>
    </row>
    <row r="95" spans="2:28" ht="15" customHeight="1">
      <c r="B95" s="126" t="s">
        <v>186</v>
      </c>
      <c r="C95" s="127">
        <v>87</v>
      </c>
      <c r="D95" s="127">
        <v>30</v>
      </c>
      <c r="E95" s="128">
        <v>2.5</v>
      </c>
      <c r="F95" s="198"/>
      <c r="G95" s="244">
        <v>0.185</v>
      </c>
      <c r="H95" s="142">
        <f t="shared" si="11"/>
        <v>0.16500000000000001</v>
      </c>
      <c r="I95" s="143">
        <f t="shared" si="12"/>
        <v>0.20499999999999999</v>
      </c>
      <c r="J95" s="143">
        <f t="shared" si="13"/>
        <v>0.155</v>
      </c>
      <c r="K95" s="143">
        <f t="shared" si="14"/>
        <v>0.215</v>
      </c>
      <c r="L95" s="143">
        <f t="shared" si="15"/>
        <v>0.14499999999999999</v>
      </c>
      <c r="M95" s="144">
        <f t="shared" si="16"/>
        <v>0.22500000000000001</v>
      </c>
      <c r="N95" s="248">
        <f t="shared" si="17"/>
        <v>0</v>
      </c>
      <c r="O95" s="136">
        <f t="shared" si="9"/>
        <v>0</v>
      </c>
      <c r="P95" s="137">
        <f t="shared" si="10"/>
        <v>0</v>
      </c>
      <c r="R95" s="205"/>
      <c r="S95" s="205"/>
      <c r="T95" s="205"/>
      <c r="U95" s="205"/>
      <c r="V95" s="204"/>
      <c r="W95" s="204"/>
      <c r="X95" s="204"/>
      <c r="Y95" s="204"/>
      <c r="Z95" s="204"/>
      <c r="AA95" s="204"/>
      <c r="AB95" s="204"/>
    </row>
    <row r="96" spans="2:28" ht="15" customHeight="1" thickBot="1">
      <c r="B96" s="99" t="s">
        <v>186</v>
      </c>
      <c r="C96" s="121">
        <v>88</v>
      </c>
      <c r="D96" s="121">
        <v>30</v>
      </c>
      <c r="E96" s="122">
        <v>2.5</v>
      </c>
      <c r="F96" s="198"/>
      <c r="G96" s="245">
        <v>0.17599999999999999</v>
      </c>
      <c r="H96" s="243">
        <f t="shared" si="11"/>
        <v>0.156</v>
      </c>
      <c r="I96" s="253">
        <f t="shared" si="12"/>
        <v>0.19599999999999998</v>
      </c>
      <c r="J96" s="253">
        <f t="shared" si="13"/>
        <v>0.14599999999999999</v>
      </c>
      <c r="K96" s="253">
        <f t="shared" si="14"/>
        <v>0.20599999999999999</v>
      </c>
      <c r="L96" s="253">
        <f t="shared" si="15"/>
        <v>0.13599999999999998</v>
      </c>
      <c r="M96" s="257">
        <f t="shared" si="16"/>
        <v>0.216</v>
      </c>
      <c r="N96" s="248">
        <f t="shared" si="17"/>
        <v>0</v>
      </c>
      <c r="O96" s="136">
        <f t="shared" si="9"/>
        <v>0</v>
      </c>
      <c r="P96" s="137">
        <f t="shared" si="10"/>
        <v>0</v>
      </c>
      <c r="R96" s="205"/>
      <c r="S96" s="205"/>
      <c r="T96" s="205"/>
      <c r="U96" s="205"/>
      <c r="V96" s="204"/>
      <c r="W96" s="204"/>
      <c r="X96" s="204"/>
      <c r="Y96" s="204"/>
      <c r="Z96" s="204"/>
      <c r="AA96" s="204"/>
      <c r="AB96" s="204"/>
    </row>
    <row r="97" spans="2:28" ht="15" customHeight="1">
      <c r="B97" s="126" t="s">
        <v>186</v>
      </c>
      <c r="C97" s="127">
        <v>89</v>
      </c>
      <c r="D97" s="127">
        <v>30</v>
      </c>
      <c r="E97" s="128">
        <v>2.5</v>
      </c>
      <c r="F97" s="198"/>
      <c r="G97" s="244">
        <v>0.17799999999999999</v>
      </c>
      <c r="H97" s="142">
        <f t="shared" si="11"/>
        <v>0.158</v>
      </c>
      <c r="I97" s="143">
        <f t="shared" si="12"/>
        <v>0.19799999999999998</v>
      </c>
      <c r="J97" s="143">
        <f t="shared" si="13"/>
        <v>0.14799999999999999</v>
      </c>
      <c r="K97" s="143">
        <f t="shared" si="14"/>
        <v>0.20799999999999999</v>
      </c>
      <c r="L97" s="143">
        <f t="shared" si="15"/>
        <v>0.13799999999999998</v>
      </c>
      <c r="M97" s="144">
        <f t="shared" si="16"/>
        <v>0.218</v>
      </c>
      <c r="N97" s="248">
        <f t="shared" si="17"/>
        <v>0</v>
      </c>
      <c r="O97" s="136">
        <f t="shared" si="9"/>
        <v>0</v>
      </c>
      <c r="P97" s="137">
        <f t="shared" si="10"/>
        <v>0</v>
      </c>
      <c r="R97" s="205"/>
      <c r="S97" s="205"/>
      <c r="T97" s="205"/>
      <c r="U97" s="205"/>
      <c r="V97" s="204"/>
      <c r="W97" s="204"/>
      <c r="X97" s="204"/>
      <c r="Y97" s="204"/>
      <c r="Z97" s="204"/>
      <c r="AA97" s="204"/>
      <c r="AB97" s="204"/>
    </row>
    <row r="98" spans="2:28" ht="15" customHeight="1" thickBot="1">
      <c r="B98" s="99" t="s">
        <v>186</v>
      </c>
      <c r="C98" s="121">
        <v>90</v>
      </c>
      <c r="D98" s="121">
        <v>30</v>
      </c>
      <c r="E98" s="122">
        <v>2.5</v>
      </c>
      <c r="F98" s="198"/>
      <c r="G98" s="245">
        <v>0.17299999999999999</v>
      </c>
      <c r="H98" s="243">
        <f t="shared" si="11"/>
        <v>0.153</v>
      </c>
      <c r="I98" s="253">
        <f t="shared" si="12"/>
        <v>0.19299999999999998</v>
      </c>
      <c r="J98" s="253">
        <f t="shared" si="13"/>
        <v>0.14299999999999999</v>
      </c>
      <c r="K98" s="253">
        <f t="shared" si="14"/>
        <v>0.20299999999999999</v>
      </c>
      <c r="L98" s="253">
        <f t="shared" si="15"/>
        <v>0.13299999999999998</v>
      </c>
      <c r="M98" s="257">
        <f t="shared" si="16"/>
        <v>0.21299999999999999</v>
      </c>
      <c r="N98" s="248">
        <f t="shared" si="17"/>
        <v>0</v>
      </c>
      <c r="O98" s="136">
        <f t="shared" si="9"/>
        <v>0</v>
      </c>
      <c r="P98" s="137">
        <f t="shared" si="10"/>
        <v>0</v>
      </c>
      <c r="R98" s="205"/>
      <c r="S98" s="205"/>
      <c r="T98" s="205"/>
      <c r="U98" s="205"/>
      <c r="V98" s="204"/>
      <c r="W98" s="204"/>
      <c r="X98" s="204"/>
      <c r="Y98" s="204"/>
      <c r="Z98" s="204"/>
      <c r="AA98" s="204"/>
      <c r="AB98" s="204"/>
    </row>
    <row r="99" spans="2:28" ht="15" customHeight="1">
      <c r="B99" s="126" t="s">
        <v>186</v>
      </c>
      <c r="C99" s="127">
        <v>91</v>
      </c>
      <c r="D99" s="127">
        <v>120</v>
      </c>
      <c r="E99" s="128">
        <v>2.5</v>
      </c>
      <c r="F99" s="198"/>
      <c r="G99" s="244">
        <v>0.246</v>
      </c>
      <c r="H99" s="142">
        <f t="shared" si="11"/>
        <v>0.22600000000000001</v>
      </c>
      <c r="I99" s="143">
        <f t="shared" si="12"/>
        <v>0.26600000000000001</v>
      </c>
      <c r="J99" s="143">
        <f t="shared" si="13"/>
        <v>0.216</v>
      </c>
      <c r="K99" s="143">
        <f t="shared" si="14"/>
        <v>0.27600000000000002</v>
      </c>
      <c r="L99" s="143">
        <f t="shared" si="15"/>
        <v>0.20599999999999999</v>
      </c>
      <c r="M99" s="144">
        <f t="shared" si="16"/>
        <v>0.28599999999999998</v>
      </c>
      <c r="N99" s="248">
        <f t="shared" si="17"/>
        <v>0</v>
      </c>
      <c r="O99" s="136">
        <f t="shared" si="9"/>
        <v>0</v>
      </c>
      <c r="P99" s="137">
        <f t="shared" si="10"/>
        <v>0</v>
      </c>
      <c r="R99" s="205"/>
      <c r="S99" s="205"/>
      <c r="T99" s="205"/>
      <c r="U99" s="205"/>
      <c r="V99" s="204"/>
      <c r="W99" s="204"/>
      <c r="X99" s="204"/>
      <c r="Y99" s="204"/>
      <c r="Z99" s="204"/>
      <c r="AA99" s="204"/>
      <c r="AB99" s="204"/>
    </row>
    <row r="100" spans="2:28" ht="15" customHeight="1" thickBot="1">
      <c r="B100" s="99" t="s">
        <v>186</v>
      </c>
      <c r="C100" s="121">
        <v>92</v>
      </c>
      <c r="D100" s="121">
        <v>120</v>
      </c>
      <c r="E100" s="122">
        <v>2.5</v>
      </c>
      <c r="F100" s="198"/>
      <c r="G100" s="245">
        <v>0.24</v>
      </c>
      <c r="H100" s="243">
        <f t="shared" si="11"/>
        <v>0.22</v>
      </c>
      <c r="I100" s="253">
        <f t="shared" si="12"/>
        <v>0.26</v>
      </c>
      <c r="J100" s="253">
        <f t="shared" si="13"/>
        <v>0.21</v>
      </c>
      <c r="K100" s="253">
        <f t="shared" si="14"/>
        <v>0.27</v>
      </c>
      <c r="L100" s="253">
        <f t="shared" si="15"/>
        <v>0.19999999999999998</v>
      </c>
      <c r="M100" s="257">
        <f t="shared" si="16"/>
        <v>0.27999999999999997</v>
      </c>
      <c r="N100" s="248">
        <f t="shared" si="17"/>
        <v>0</v>
      </c>
      <c r="O100" s="136">
        <f t="shared" si="9"/>
        <v>0</v>
      </c>
      <c r="P100" s="137">
        <f t="shared" si="10"/>
        <v>0</v>
      </c>
      <c r="R100" s="205"/>
      <c r="S100" s="205"/>
      <c r="T100" s="205"/>
      <c r="U100" s="205"/>
      <c r="V100" s="204"/>
      <c r="W100" s="204"/>
      <c r="X100" s="204"/>
      <c r="Y100" s="204"/>
      <c r="Z100" s="204"/>
      <c r="AA100" s="204"/>
      <c r="AB100" s="204"/>
    </row>
    <row r="101" spans="2:28" ht="15" customHeight="1">
      <c r="B101" s="126" t="s">
        <v>186</v>
      </c>
      <c r="C101" s="127">
        <v>93</v>
      </c>
      <c r="D101" s="127">
        <v>120</v>
      </c>
      <c r="E101" s="128">
        <v>2.5</v>
      </c>
      <c r="F101" s="198"/>
      <c r="G101" s="244">
        <v>0.245</v>
      </c>
      <c r="H101" s="142">
        <f t="shared" si="11"/>
        <v>0.22500000000000001</v>
      </c>
      <c r="I101" s="143">
        <f t="shared" si="12"/>
        <v>0.26500000000000001</v>
      </c>
      <c r="J101" s="143">
        <f t="shared" si="13"/>
        <v>0.215</v>
      </c>
      <c r="K101" s="143">
        <f t="shared" si="14"/>
        <v>0.27500000000000002</v>
      </c>
      <c r="L101" s="143">
        <f t="shared" si="15"/>
        <v>0.20499999999999999</v>
      </c>
      <c r="M101" s="144">
        <f t="shared" si="16"/>
        <v>0.28499999999999998</v>
      </c>
      <c r="N101" s="248">
        <f t="shared" si="17"/>
        <v>0</v>
      </c>
      <c r="O101" s="136">
        <f t="shared" si="9"/>
        <v>0</v>
      </c>
      <c r="P101" s="137">
        <f t="shared" si="10"/>
        <v>0</v>
      </c>
      <c r="R101" s="205"/>
      <c r="S101" s="205"/>
      <c r="T101" s="205"/>
      <c r="U101" s="205"/>
      <c r="V101" s="204"/>
      <c r="W101" s="204"/>
      <c r="X101" s="204"/>
      <c r="Y101" s="204"/>
      <c r="Z101" s="204"/>
      <c r="AA101" s="204"/>
      <c r="AB101" s="204"/>
    </row>
    <row r="102" spans="2:28" ht="15" customHeight="1" thickBot="1">
      <c r="B102" s="99" t="s">
        <v>186</v>
      </c>
      <c r="C102" s="121">
        <v>94</v>
      </c>
      <c r="D102" s="121">
        <v>120</v>
      </c>
      <c r="E102" s="122">
        <v>2.5</v>
      </c>
      <c r="F102" s="198"/>
      <c r="G102" s="245">
        <v>0.23899999999999999</v>
      </c>
      <c r="H102" s="243">
        <f t="shared" si="11"/>
        <v>0.219</v>
      </c>
      <c r="I102" s="253">
        <f t="shared" si="12"/>
        <v>0.25900000000000001</v>
      </c>
      <c r="J102" s="253">
        <f t="shared" si="13"/>
        <v>0.20899999999999999</v>
      </c>
      <c r="K102" s="253">
        <f t="shared" si="14"/>
        <v>0.26900000000000002</v>
      </c>
      <c r="L102" s="253">
        <f t="shared" si="15"/>
        <v>0.19899999999999998</v>
      </c>
      <c r="M102" s="257">
        <f t="shared" si="16"/>
        <v>0.27899999999999997</v>
      </c>
      <c r="N102" s="248">
        <f t="shared" si="17"/>
        <v>0</v>
      </c>
      <c r="O102" s="136">
        <f t="shared" si="9"/>
        <v>0</v>
      </c>
      <c r="P102" s="137">
        <f t="shared" si="10"/>
        <v>0</v>
      </c>
      <c r="R102" s="205"/>
      <c r="S102" s="205"/>
      <c r="T102" s="205"/>
      <c r="U102" s="205"/>
      <c r="V102" s="204"/>
      <c r="W102" s="204"/>
      <c r="X102" s="204"/>
      <c r="Y102" s="204"/>
      <c r="Z102" s="204"/>
      <c r="AA102" s="204"/>
      <c r="AB102" s="204"/>
    </row>
    <row r="103" spans="2:28" ht="15" customHeight="1">
      <c r="B103" s="126" t="s">
        <v>186</v>
      </c>
      <c r="C103" s="127">
        <v>95</v>
      </c>
      <c r="D103" s="127">
        <v>120</v>
      </c>
      <c r="E103" s="128">
        <v>2.5</v>
      </c>
      <c r="F103" s="198"/>
      <c r="G103" s="244">
        <v>0.24099999999999999</v>
      </c>
      <c r="H103" s="142">
        <f t="shared" si="11"/>
        <v>0.221</v>
      </c>
      <c r="I103" s="143">
        <f t="shared" si="12"/>
        <v>0.26100000000000001</v>
      </c>
      <c r="J103" s="143">
        <f t="shared" si="13"/>
        <v>0.21099999999999999</v>
      </c>
      <c r="K103" s="143">
        <f t="shared" si="14"/>
        <v>0.27100000000000002</v>
      </c>
      <c r="L103" s="143">
        <f t="shared" si="15"/>
        <v>0.20099999999999998</v>
      </c>
      <c r="M103" s="144">
        <f t="shared" si="16"/>
        <v>0.28099999999999997</v>
      </c>
      <c r="N103" s="248">
        <f t="shared" si="17"/>
        <v>0</v>
      </c>
      <c r="O103" s="136">
        <f t="shared" si="9"/>
        <v>0</v>
      </c>
      <c r="P103" s="137">
        <f t="shared" si="10"/>
        <v>0</v>
      </c>
      <c r="R103" s="205"/>
      <c r="S103" s="205"/>
      <c r="T103" s="205"/>
      <c r="U103" s="205"/>
      <c r="V103" s="204"/>
      <c r="W103" s="204"/>
      <c r="X103" s="204"/>
      <c r="Y103" s="204"/>
      <c r="Z103" s="204"/>
      <c r="AA103" s="204"/>
      <c r="AB103" s="204"/>
    </row>
    <row r="104" spans="2:28" ht="15" customHeight="1" thickBot="1">
      <c r="B104" s="99" t="s">
        <v>186</v>
      </c>
      <c r="C104" s="121">
        <v>96</v>
      </c>
      <c r="D104" s="121">
        <v>140</v>
      </c>
      <c r="E104" s="122">
        <v>2.5</v>
      </c>
      <c r="F104" s="198"/>
      <c r="G104" s="245">
        <v>0.245</v>
      </c>
      <c r="H104" s="243">
        <f t="shared" si="11"/>
        <v>0.22500000000000001</v>
      </c>
      <c r="I104" s="253">
        <f t="shared" si="12"/>
        <v>0.26500000000000001</v>
      </c>
      <c r="J104" s="253">
        <f t="shared" si="13"/>
        <v>0.215</v>
      </c>
      <c r="K104" s="253">
        <f t="shared" si="14"/>
        <v>0.27500000000000002</v>
      </c>
      <c r="L104" s="253">
        <f t="shared" si="15"/>
        <v>0.20499999999999999</v>
      </c>
      <c r="M104" s="257">
        <f t="shared" si="16"/>
        <v>0.28499999999999998</v>
      </c>
      <c r="N104" s="248">
        <f t="shared" si="17"/>
        <v>0</v>
      </c>
      <c r="O104" s="136">
        <f t="shared" si="9"/>
        <v>0</v>
      </c>
      <c r="P104" s="137">
        <f t="shared" si="10"/>
        <v>0</v>
      </c>
      <c r="R104" s="205"/>
      <c r="S104" s="205"/>
      <c r="T104" s="205"/>
      <c r="U104" s="205"/>
      <c r="V104" s="204"/>
      <c r="W104" s="204"/>
      <c r="X104" s="204"/>
      <c r="Y104" s="204"/>
      <c r="Z104" s="204"/>
      <c r="AA104" s="204"/>
      <c r="AB104" s="204"/>
    </row>
    <row r="105" spans="2:28" ht="15" customHeight="1">
      <c r="B105" s="126" t="s">
        <v>186</v>
      </c>
      <c r="C105" s="127">
        <v>97</v>
      </c>
      <c r="D105" s="127">
        <v>140</v>
      </c>
      <c r="E105" s="128">
        <v>2.5</v>
      </c>
      <c r="F105" s="198"/>
      <c r="G105" s="244">
        <v>0.23699999999999999</v>
      </c>
      <c r="H105" s="142">
        <f t="shared" si="11"/>
        <v>0.217</v>
      </c>
      <c r="I105" s="143">
        <f t="shared" si="12"/>
        <v>0.25700000000000001</v>
      </c>
      <c r="J105" s="143">
        <f t="shared" si="13"/>
        <v>0.20699999999999999</v>
      </c>
      <c r="K105" s="143">
        <f t="shared" si="14"/>
        <v>0.26700000000000002</v>
      </c>
      <c r="L105" s="143">
        <f t="shared" si="15"/>
        <v>0.19699999999999998</v>
      </c>
      <c r="M105" s="144">
        <f t="shared" si="16"/>
        <v>0.27699999999999997</v>
      </c>
      <c r="N105" s="248">
        <f t="shared" si="17"/>
        <v>0</v>
      </c>
      <c r="O105" s="136">
        <f t="shared" si="9"/>
        <v>0</v>
      </c>
      <c r="P105" s="137">
        <f t="shared" si="10"/>
        <v>0</v>
      </c>
      <c r="R105" s="205"/>
      <c r="S105" s="205"/>
      <c r="T105" s="205"/>
      <c r="U105" s="205"/>
      <c r="V105" s="204"/>
      <c r="W105" s="204"/>
      <c r="X105" s="204"/>
      <c r="Y105" s="204"/>
      <c r="Z105" s="204"/>
      <c r="AA105" s="204"/>
      <c r="AB105" s="204"/>
    </row>
    <row r="106" spans="2:28" ht="15" customHeight="1" thickBot="1">
      <c r="B106" s="99" t="s">
        <v>186</v>
      </c>
      <c r="C106" s="121">
        <v>98</v>
      </c>
      <c r="D106" s="121">
        <v>140</v>
      </c>
      <c r="E106" s="122">
        <v>2.5</v>
      </c>
      <c r="F106" s="198"/>
      <c r="G106" s="245">
        <v>0.24399999999999999</v>
      </c>
      <c r="H106" s="243">
        <f t="shared" si="11"/>
        <v>0.224</v>
      </c>
      <c r="I106" s="253">
        <f t="shared" si="12"/>
        <v>0.26400000000000001</v>
      </c>
      <c r="J106" s="253">
        <f t="shared" si="13"/>
        <v>0.214</v>
      </c>
      <c r="K106" s="253">
        <f t="shared" si="14"/>
        <v>0.27400000000000002</v>
      </c>
      <c r="L106" s="253">
        <f t="shared" si="15"/>
        <v>0.20399999999999999</v>
      </c>
      <c r="M106" s="257">
        <f t="shared" si="16"/>
        <v>0.28399999999999997</v>
      </c>
      <c r="N106" s="248">
        <f t="shared" si="17"/>
        <v>0</v>
      </c>
      <c r="O106" s="136">
        <f t="shared" si="9"/>
        <v>0</v>
      </c>
      <c r="P106" s="137">
        <f t="shared" si="10"/>
        <v>0</v>
      </c>
      <c r="R106" s="205"/>
      <c r="S106" s="205"/>
      <c r="T106" s="205"/>
      <c r="U106" s="205"/>
      <c r="V106" s="204"/>
      <c r="W106" s="204"/>
      <c r="X106" s="204"/>
      <c r="Y106" s="204"/>
      <c r="Z106" s="204"/>
      <c r="AA106" s="204"/>
      <c r="AB106" s="204"/>
    </row>
    <row r="107" spans="2:28" ht="15" customHeight="1">
      <c r="B107" s="126" t="s">
        <v>186</v>
      </c>
      <c r="C107" s="127">
        <v>99</v>
      </c>
      <c r="D107" s="127">
        <v>140</v>
      </c>
      <c r="E107" s="128">
        <v>2.5</v>
      </c>
      <c r="F107" s="198"/>
      <c r="G107" s="244">
        <v>0.23730000000000001</v>
      </c>
      <c r="H107" s="142">
        <f t="shared" si="11"/>
        <v>0.21730000000000002</v>
      </c>
      <c r="I107" s="143">
        <f t="shared" si="12"/>
        <v>0.25730000000000003</v>
      </c>
      <c r="J107" s="143">
        <f t="shared" si="13"/>
        <v>0.20730000000000001</v>
      </c>
      <c r="K107" s="143">
        <f t="shared" si="14"/>
        <v>0.26729999999999998</v>
      </c>
      <c r="L107" s="143">
        <f t="shared" si="15"/>
        <v>0.1973</v>
      </c>
      <c r="M107" s="144">
        <f t="shared" si="16"/>
        <v>0.27729999999999999</v>
      </c>
      <c r="N107" s="248">
        <f t="shared" si="17"/>
        <v>0</v>
      </c>
      <c r="O107" s="136">
        <f t="shared" si="9"/>
        <v>0</v>
      </c>
      <c r="P107" s="137">
        <f t="shared" si="10"/>
        <v>0</v>
      </c>
      <c r="R107" s="205"/>
      <c r="S107" s="205"/>
      <c r="T107" s="205"/>
      <c r="U107" s="205"/>
      <c r="V107" s="204"/>
      <c r="W107" s="204"/>
      <c r="X107" s="204"/>
      <c r="Y107" s="204"/>
      <c r="Z107" s="204"/>
      <c r="AA107" s="204"/>
      <c r="AB107" s="204"/>
    </row>
    <row r="108" spans="2:28" ht="15" customHeight="1" thickBot="1">
      <c r="B108" s="99" t="s">
        <v>186</v>
      </c>
      <c r="C108" s="121">
        <v>100</v>
      </c>
      <c r="D108" s="121">
        <v>140</v>
      </c>
      <c r="E108" s="122">
        <v>2.5</v>
      </c>
      <c r="F108" s="201"/>
      <c r="G108" s="247">
        <v>0.23599999999999999</v>
      </c>
      <c r="H108" s="325">
        <f t="shared" si="11"/>
        <v>0.216</v>
      </c>
      <c r="I108" s="326">
        <f t="shared" si="12"/>
        <v>0.25600000000000001</v>
      </c>
      <c r="J108" s="326">
        <f t="shared" si="13"/>
        <v>0.20599999999999999</v>
      </c>
      <c r="K108" s="326">
        <f t="shared" si="14"/>
        <v>0.26600000000000001</v>
      </c>
      <c r="L108" s="326">
        <f t="shared" si="15"/>
        <v>0.19599999999999998</v>
      </c>
      <c r="M108" s="327">
        <f t="shared" si="16"/>
        <v>0.27599999999999997</v>
      </c>
      <c r="N108" s="250">
        <f t="shared" si="17"/>
        <v>0</v>
      </c>
      <c r="O108" s="139">
        <f t="shared" si="9"/>
        <v>0</v>
      </c>
      <c r="P108" s="140">
        <f t="shared" si="10"/>
        <v>0</v>
      </c>
      <c r="R108" s="205"/>
      <c r="S108" s="205"/>
      <c r="T108" s="205"/>
      <c r="U108" s="205"/>
      <c r="V108" s="204"/>
      <c r="W108" s="204"/>
      <c r="X108" s="204"/>
      <c r="Y108" s="204"/>
      <c r="Z108" s="204"/>
      <c r="AA108" s="204"/>
      <c r="AB108" s="204"/>
    </row>
    <row r="109" spans="2:28" ht="15" customHeight="1">
      <c r="B109" s="100" t="s">
        <v>187</v>
      </c>
      <c r="C109" s="118">
        <v>101</v>
      </c>
      <c r="D109" s="118">
        <v>70</v>
      </c>
      <c r="E109" s="119">
        <v>2.5</v>
      </c>
      <c r="F109" s="198"/>
      <c r="G109" s="244">
        <v>0.28399999999999997</v>
      </c>
      <c r="H109" s="105">
        <f t="shared" si="11"/>
        <v>0.26399999999999996</v>
      </c>
      <c r="I109" s="106">
        <f t="shared" si="12"/>
        <v>0.30399999999999999</v>
      </c>
      <c r="J109" s="106">
        <f t="shared" si="13"/>
        <v>0.254</v>
      </c>
      <c r="K109" s="106">
        <f t="shared" si="14"/>
        <v>0.31399999999999995</v>
      </c>
      <c r="L109" s="106">
        <f t="shared" si="15"/>
        <v>0.24399999999999997</v>
      </c>
      <c r="M109" s="107">
        <f t="shared" si="16"/>
        <v>0.32399999999999995</v>
      </c>
      <c r="N109" s="248">
        <f t="shared" si="17"/>
        <v>0</v>
      </c>
      <c r="O109" s="136">
        <f t="shared" si="9"/>
        <v>0</v>
      </c>
      <c r="P109" s="137">
        <f t="shared" si="10"/>
        <v>0</v>
      </c>
      <c r="R109" s="205"/>
      <c r="S109" s="205"/>
      <c r="T109" s="205"/>
      <c r="U109" s="205"/>
      <c r="V109" s="204"/>
      <c r="W109" s="204"/>
      <c r="X109" s="204"/>
      <c r="Y109" s="204"/>
      <c r="Z109" s="204"/>
      <c r="AA109" s="204"/>
      <c r="AB109" s="204"/>
    </row>
    <row r="110" spans="2:28" ht="15" customHeight="1" thickBot="1">
      <c r="B110" s="99" t="s">
        <v>187</v>
      </c>
      <c r="C110" s="121">
        <v>102</v>
      </c>
      <c r="D110" s="121">
        <v>70</v>
      </c>
      <c r="E110" s="129">
        <v>11.25</v>
      </c>
      <c r="F110" s="198"/>
      <c r="G110" s="245">
        <v>0.27</v>
      </c>
      <c r="H110" s="243">
        <f t="shared" si="11"/>
        <v>0.255</v>
      </c>
      <c r="I110" s="253">
        <f t="shared" si="12"/>
        <v>0.28500000000000003</v>
      </c>
      <c r="J110" s="253">
        <f t="shared" si="13"/>
        <v>0.25</v>
      </c>
      <c r="K110" s="253">
        <f t="shared" si="14"/>
        <v>0.29000000000000004</v>
      </c>
      <c r="L110" s="253">
        <f t="shared" si="15"/>
        <v>0.24000000000000002</v>
      </c>
      <c r="M110" s="257">
        <f t="shared" si="16"/>
        <v>0.30000000000000004</v>
      </c>
      <c r="N110" s="248">
        <f t="shared" si="17"/>
        <v>0</v>
      </c>
      <c r="O110" s="136">
        <f t="shared" si="9"/>
        <v>0</v>
      </c>
      <c r="P110" s="137">
        <f t="shared" si="10"/>
        <v>0</v>
      </c>
      <c r="R110" s="205"/>
      <c r="S110" s="205"/>
      <c r="T110" s="205"/>
      <c r="U110" s="205"/>
      <c r="V110" s="204"/>
      <c r="W110" s="204"/>
      <c r="X110" s="204"/>
      <c r="Y110" s="204"/>
      <c r="Z110" s="204"/>
      <c r="AA110" s="204"/>
      <c r="AB110" s="204"/>
    </row>
    <row r="111" spans="2:28" ht="15" customHeight="1">
      <c r="B111" s="98" t="s">
        <v>187</v>
      </c>
      <c r="C111" s="124">
        <v>103</v>
      </c>
      <c r="D111" s="124">
        <v>70</v>
      </c>
      <c r="E111" s="130">
        <v>11.25</v>
      </c>
      <c r="F111" s="198"/>
      <c r="G111" s="244">
        <v>0.27500000000000002</v>
      </c>
      <c r="H111" s="105">
        <f t="shared" si="11"/>
        <v>0.26</v>
      </c>
      <c r="I111" s="106">
        <f t="shared" si="12"/>
        <v>0.29000000000000004</v>
      </c>
      <c r="J111" s="106">
        <f t="shared" si="13"/>
        <v>0.255</v>
      </c>
      <c r="K111" s="106">
        <f t="shared" si="14"/>
        <v>0.29500000000000004</v>
      </c>
      <c r="L111" s="106">
        <f t="shared" si="15"/>
        <v>0.24500000000000002</v>
      </c>
      <c r="M111" s="107">
        <f t="shared" si="16"/>
        <v>0.30500000000000005</v>
      </c>
      <c r="N111" s="248">
        <f t="shared" si="17"/>
        <v>0</v>
      </c>
      <c r="O111" s="136">
        <f t="shared" si="9"/>
        <v>0</v>
      </c>
      <c r="P111" s="137">
        <f t="shared" si="10"/>
        <v>0</v>
      </c>
      <c r="R111" s="205"/>
      <c r="S111" s="205"/>
      <c r="T111" s="205"/>
      <c r="U111" s="205"/>
      <c r="V111" s="204"/>
      <c r="W111" s="204"/>
      <c r="X111" s="204"/>
      <c r="Y111" s="204"/>
      <c r="Z111" s="204"/>
      <c r="AA111" s="204"/>
      <c r="AB111" s="204"/>
    </row>
    <row r="112" spans="2:28" ht="15" customHeight="1" thickBot="1">
      <c r="B112" s="99" t="s">
        <v>187</v>
      </c>
      <c r="C112" s="121">
        <v>104</v>
      </c>
      <c r="D112" s="121">
        <v>70</v>
      </c>
      <c r="E112" s="129">
        <v>11.25</v>
      </c>
      <c r="F112" s="198"/>
      <c r="G112" s="245">
        <v>0.25800000000000001</v>
      </c>
      <c r="H112" s="243">
        <f t="shared" si="11"/>
        <v>0.24299999999999999</v>
      </c>
      <c r="I112" s="253">
        <f t="shared" si="12"/>
        <v>0.27300000000000002</v>
      </c>
      <c r="J112" s="253">
        <f t="shared" si="13"/>
        <v>0.23800000000000002</v>
      </c>
      <c r="K112" s="253">
        <f t="shared" si="14"/>
        <v>0.27800000000000002</v>
      </c>
      <c r="L112" s="253">
        <f t="shared" si="15"/>
        <v>0.22800000000000001</v>
      </c>
      <c r="M112" s="257">
        <f t="shared" si="16"/>
        <v>0.28800000000000003</v>
      </c>
      <c r="N112" s="248">
        <f t="shared" si="17"/>
        <v>0</v>
      </c>
      <c r="O112" s="136">
        <f t="shared" si="9"/>
        <v>0</v>
      </c>
      <c r="P112" s="137">
        <f t="shared" si="10"/>
        <v>0</v>
      </c>
      <c r="R112" s="205"/>
      <c r="S112" s="205"/>
      <c r="T112" s="205"/>
      <c r="U112" s="205"/>
      <c r="V112" s="204"/>
      <c r="W112" s="204"/>
      <c r="X112" s="204"/>
      <c r="Y112" s="204"/>
      <c r="Z112" s="204"/>
      <c r="AA112" s="204"/>
      <c r="AB112" s="204"/>
    </row>
    <row r="113" spans="2:28" ht="15" customHeight="1">
      <c r="B113" s="98" t="s">
        <v>187</v>
      </c>
      <c r="C113" s="124">
        <v>105</v>
      </c>
      <c r="D113" s="124">
        <v>70</v>
      </c>
      <c r="E113" s="130">
        <v>11.25</v>
      </c>
      <c r="F113" s="198"/>
      <c r="G113" s="244">
        <v>0.27100000000000002</v>
      </c>
      <c r="H113" s="105">
        <f t="shared" si="11"/>
        <v>0.25600000000000001</v>
      </c>
      <c r="I113" s="106">
        <f t="shared" si="12"/>
        <v>0.28600000000000003</v>
      </c>
      <c r="J113" s="106">
        <f t="shared" si="13"/>
        <v>0.251</v>
      </c>
      <c r="K113" s="106">
        <f t="shared" si="14"/>
        <v>0.29100000000000004</v>
      </c>
      <c r="L113" s="106">
        <f t="shared" si="15"/>
        <v>0.24100000000000002</v>
      </c>
      <c r="M113" s="107">
        <f t="shared" si="16"/>
        <v>0.30100000000000005</v>
      </c>
      <c r="N113" s="248">
        <f t="shared" si="17"/>
        <v>0</v>
      </c>
      <c r="O113" s="136">
        <f t="shared" si="9"/>
        <v>0</v>
      </c>
      <c r="P113" s="137">
        <f t="shared" si="10"/>
        <v>0</v>
      </c>
      <c r="R113" s="205"/>
      <c r="S113" s="205"/>
      <c r="T113" s="205"/>
      <c r="U113" s="205"/>
      <c r="V113" s="204"/>
      <c r="W113" s="204"/>
      <c r="X113" s="204"/>
      <c r="Y113" s="204"/>
      <c r="Z113" s="204"/>
      <c r="AA113" s="204"/>
      <c r="AB113" s="204"/>
    </row>
    <row r="114" spans="2:28" ht="15" customHeight="1" thickBot="1">
      <c r="B114" s="99" t="s">
        <v>187</v>
      </c>
      <c r="C114" s="121">
        <v>106</v>
      </c>
      <c r="D114" s="121">
        <v>70</v>
      </c>
      <c r="E114" s="129">
        <v>11.25</v>
      </c>
      <c r="F114" s="198"/>
      <c r="G114" s="245">
        <v>0.27300000000000002</v>
      </c>
      <c r="H114" s="243">
        <f t="shared" si="11"/>
        <v>0.25800000000000001</v>
      </c>
      <c r="I114" s="253">
        <f t="shared" si="12"/>
        <v>0.28800000000000003</v>
      </c>
      <c r="J114" s="253">
        <f t="shared" si="13"/>
        <v>0.253</v>
      </c>
      <c r="K114" s="253">
        <f t="shared" si="14"/>
        <v>0.29300000000000004</v>
      </c>
      <c r="L114" s="253">
        <f t="shared" si="15"/>
        <v>0.24300000000000002</v>
      </c>
      <c r="M114" s="257">
        <f t="shared" si="16"/>
        <v>0.30300000000000005</v>
      </c>
      <c r="N114" s="248">
        <f t="shared" si="17"/>
        <v>0</v>
      </c>
      <c r="O114" s="136">
        <f t="shared" si="9"/>
        <v>0</v>
      </c>
      <c r="P114" s="137">
        <f t="shared" si="10"/>
        <v>0</v>
      </c>
      <c r="R114" s="205"/>
      <c r="S114" s="205"/>
      <c r="T114" s="205"/>
      <c r="U114" s="205"/>
      <c r="V114" s="204"/>
      <c r="W114" s="204"/>
      <c r="X114" s="204"/>
      <c r="Y114" s="204"/>
      <c r="Z114" s="204"/>
      <c r="AA114" s="204"/>
      <c r="AB114" s="204"/>
    </row>
    <row r="115" spans="2:28" ht="15" customHeight="1">
      <c r="B115" s="98" t="s">
        <v>187</v>
      </c>
      <c r="C115" s="124">
        <v>107</v>
      </c>
      <c r="D115" s="124">
        <v>100</v>
      </c>
      <c r="E115" s="130">
        <v>11.25</v>
      </c>
      <c r="F115" s="199"/>
      <c r="G115" s="244">
        <v>0.23649999999999999</v>
      </c>
      <c r="H115" s="105">
        <f t="shared" si="11"/>
        <v>0.22149999999999997</v>
      </c>
      <c r="I115" s="106">
        <f t="shared" si="12"/>
        <v>0.2515</v>
      </c>
      <c r="J115" s="106">
        <f t="shared" si="13"/>
        <v>0.2165</v>
      </c>
      <c r="K115" s="106">
        <f t="shared" si="14"/>
        <v>0.25650000000000001</v>
      </c>
      <c r="L115" s="106">
        <f t="shared" si="15"/>
        <v>0.20649999999999999</v>
      </c>
      <c r="M115" s="107">
        <f t="shared" si="16"/>
        <v>0.26649999999999996</v>
      </c>
      <c r="N115" s="248">
        <f t="shared" si="17"/>
        <v>0</v>
      </c>
      <c r="O115" s="136">
        <f t="shared" si="9"/>
        <v>0</v>
      </c>
      <c r="P115" s="137">
        <f t="shared" si="10"/>
        <v>0</v>
      </c>
      <c r="R115" s="205"/>
      <c r="S115" s="205"/>
      <c r="T115" s="205"/>
      <c r="U115" s="205"/>
      <c r="V115" s="204"/>
      <c r="W115" s="204"/>
      <c r="X115" s="204"/>
      <c r="Y115" s="204"/>
      <c r="Z115" s="204"/>
      <c r="AA115" s="204"/>
      <c r="AB115" s="204"/>
    </row>
    <row r="116" spans="2:28" ht="15" customHeight="1" thickBot="1">
      <c r="B116" s="99" t="s">
        <v>187</v>
      </c>
      <c r="C116" s="121">
        <v>108</v>
      </c>
      <c r="D116" s="121">
        <v>100</v>
      </c>
      <c r="E116" s="129">
        <v>11.25</v>
      </c>
      <c r="F116" s="199"/>
      <c r="G116" s="245">
        <v>0.248</v>
      </c>
      <c r="H116" s="243">
        <f t="shared" si="11"/>
        <v>0.23299999999999998</v>
      </c>
      <c r="I116" s="253">
        <f t="shared" si="12"/>
        <v>0.26300000000000001</v>
      </c>
      <c r="J116" s="253">
        <f t="shared" si="13"/>
        <v>0.22800000000000001</v>
      </c>
      <c r="K116" s="253">
        <f t="shared" si="14"/>
        <v>0.26800000000000002</v>
      </c>
      <c r="L116" s="253">
        <f t="shared" si="15"/>
        <v>0.218</v>
      </c>
      <c r="M116" s="257">
        <f t="shared" si="16"/>
        <v>0.27800000000000002</v>
      </c>
      <c r="N116" s="248">
        <f t="shared" si="17"/>
        <v>0</v>
      </c>
      <c r="O116" s="136">
        <f t="shared" si="9"/>
        <v>0</v>
      </c>
      <c r="P116" s="137">
        <f t="shared" si="10"/>
        <v>0</v>
      </c>
      <c r="R116" s="205"/>
      <c r="S116" s="205"/>
      <c r="T116" s="205"/>
      <c r="U116" s="205"/>
      <c r="V116" s="204"/>
      <c r="W116" s="204"/>
      <c r="X116" s="204"/>
      <c r="Y116" s="204"/>
      <c r="Z116" s="204"/>
      <c r="AA116" s="204"/>
      <c r="AB116" s="204"/>
    </row>
    <row r="117" spans="2:28" ht="15" customHeight="1">
      <c r="B117" s="98" t="s">
        <v>187</v>
      </c>
      <c r="C117" s="124">
        <v>109</v>
      </c>
      <c r="D117" s="124">
        <v>100</v>
      </c>
      <c r="E117" s="130">
        <v>11.25</v>
      </c>
      <c r="F117" s="199"/>
      <c r="G117" s="244">
        <v>0.247</v>
      </c>
      <c r="H117" s="105">
        <f t="shared" si="11"/>
        <v>0.23199999999999998</v>
      </c>
      <c r="I117" s="106">
        <f t="shared" si="12"/>
        <v>0.26200000000000001</v>
      </c>
      <c r="J117" s="106">
        <f t="shared" si="13"/>
        <v>0.22700000000000001</v>
      </c>
      <c r="K117" s="106">
        <f t="shared" si="14"/>
        <v>0.26700000000000002</v>
      </c>
      <c r="L117" s="106">
        <f t="shared" si="15"/>
        <v>0.217</v>
      </c>
      <c r="M117" s="107">
        <f t="shared" si="16"/>
        <v>0.27700000000000002</v>
      </c>
      <c r="N117" s="248">
        <f t="shared" si="17"/>
        <v>0</v>
      </c>
      <c r="O117" s="136">
        <f t="shared" si="9"/>
        <v>0</v>
      </c>
      <c r="P117" s="137">
        <f t="shared" si="10"/>
        <v>0</v>
      </c>
      <c r="R117" s="205"/>
      <c r="S117" s="205"/>
      <c r="T117" s="205"/>
      <c r="U117" s="205"/>
      <c r="V117" s="204"/>
      <c r="W117" s="204"/>
      <c r="X117" s="204"/>
      <c r="Y117" s="204"/>
      <c r="Z117" s="204"/>
      <c r="AA117" s="204"/>
      <c r="AB117" s="204"/>
    </row>
    <row r="118" spans="2:28" ht="15" customHeight="1" thickBot="1">
      <c r="B118" s="99" t="s">
        <v>187</v>
      </c>
      <c r="C118" s="121">
        <v>110</v>
      </c>
      <c r="D118" s="121">
        <v>100</v>
      </c>
      <c r="E118" s="129">
        <v>11.25</v>
      </c>
      <c r="F118" s="199"/>
      <c r="G118" s="245">
        <v>0.249</v>
      </c>
      <c r="H118" s="243">
        <f t="shared" si="11"/>
        <v>0.23399999999999999</v>
      </c>
      <c r="I118" s="253">
        <f t="shared" si="12"/>
        <v>0.26400000000000001</v>
      </c>
      <c r="J118" s="253">
        <f t="shared" si="13"/>
        <v>0.22900000000000001</v>
      </c>
      <c r="K118" s="253">
        <f t="shared" si="14"/>
        <v>0.26900000000000002</v>
      </c>
      <c r="L118" s="253">
        <f t="shared" si="15"/>
        <v>0.219</v>
      </c>
      <c r="M118" s="257">
        <f t="shared" si="16"/>
        <v>0.27900000000000003</v>
      </c>
      <c r="N118" s="248">
        <f t="shared" si="17"/>
        <v>0</v>
      </c>
      <c r="O118" s="136">
        <f t="shared" si="9"/>
        <v>0</v>
      </c>
      <c r="P118" s="137">
        <f t="shared" si="10"/>
        <v>0</v>
      </c>
      <c r="R118" s="205"/>
      <c r="S118" s="205"/>
      <c r="T118" s="205"/>
      <c r="U118" s="205"/>
      <c r="V118" s="204"/>
      <c r="W118" s="204"/>
      <c r="X118" s="204"/>
      <c r="Y118" s="204"/>
      <c r="Z118" s="204"/>
      <c r="AA118" s="204"/>
      <c r="AB118" s="204"/>
    </row>
    <row r="119" spans="2:28" ht="15" customHeight="1">
      <c r="B119" s="98" t="s">
        <v>187</v>
      </c>
      <c r="C119" s="124">
        <v>111</v>
      </c>
      <c r="D119" s="124">
        <v>100</v>
      </c>
      <c r="E119" s="130">
        <v>11.25</v>
      </c>
      <c r="F119" s="199"/>
      <c r="G119" s="244">
        <v>0.24099999999999999</v>
      </c>
      <c r="H119" s="105">
        <f t="shared" si="11"/>
        <v>0.22599999999999998</v>
      </c>
      <c r="I119" s="106">
        <f t="shared" si="12"/>
        <v>0.25600000000000001</v>
      </c>
      <c r="J119" s="106">
        <f t="shared" si="13"/>
        <v>0.221</v>
      </c>
      <c r="K119" s="106">
        <f t="shared" si="14"/>
        <v>0.26100000000000001</v>
      </c>
      <c r="L119" s="106">
        <f t="shared" si="15"/>
        <v>0.21099999999999999</v>
      </c>
      <c r="M119" s="107">
        <f t="shared" si="16"/>
        <v>0.27100000000000002</v>
      </c>
      <c r="N119" s="248">
        <f t="shared" si="17"/>
        <v>0</v>
      </c>
      <c r="O119" s="136">
        <f t="shared" si="9"/>
        <v>0</v>
      </c>
      <c r="P119" s="137">
        <f t="shared" si="10"/>
        <v>0</v>
      </c>
      <c r="R119" s="205"/>
      <c r="S119" s="205"/>
      <c r="T119" s="205"/>
      <c r="U119" s="205"/>
      <c r="V119" s="204"/>
      <c r="W119" s="204"/>
      <c r="X119" s="204"/>
      <c r="Y119" s="204"/>
      <c r="Z119" s="204"/>
      <c r="AA119" s="204"/>
      <c r="AB119" s="204"/>
    </row>
    <row r="120" spans="2:28" ht="15" customHeight="1" thickBot="1">
      <c r="B120" s="99" t="s">
        <v>187</v>
      </c>
      <c r="C120" s="121">
        <v>112</v>
      </c>
      <c r="D120" s="121">
        <v>30</v>
      </c>
      <c r="E120" s="129">
        <v>11.25</v>
      </c>
      <c r="F120" s="198"/>
      <c r="G120" s="245">
        <v>0.316</v>
      </c>
      <c r="H120" s="243">
        <f t="shared" si="11"/>
        <v>0.29599999999999999</v>
      </c>
      <c r="I120" s="253">
        <f t="shared" si="12"/>
        <v>0.33600000000000002</v>
      </c>
      <c r="J120" s="253">
        <f t="shared" si="13"/>
        <v>0.28600000000000003</v>
      </c>
      <c r="K120" s="253">
        <f t="shared" si="14"/>
        <v>0.34599999999999997</v>
      </c>
      <c r="L120" s="253">
        <f t="shared" si="15"/>
        <v>0.27600000000000002</v>
      </c>
      <c r="M120" s="257">
        <f t="shared" si="16"/>
        <v>0.35599999999999998</v>
      </c>
      <c r="N120" s="248">
        <f t="shared" si="17"/>
        <v>0</v>
      </c>
      <c r="O120" s="136">
        <f t="shared" si="9"/>
        <v>0</v>
      </c>
      <c r="P120" s="137">
        <f t="shared" si="10"/>
        <v>0</v>
      </c>
      <c r="R120" s="205"/>
      <c r="S120" s="205"/>
      <c r="T120" s="205"/>
      <c r="U120" s="205"/>
      <c r="V120" s="204"/>
      <c r="W120" s="204"/>
      <c r="X120" s="204"/>
      <c r="Y120" s="204"/>
      <c r="Z120" s="204"/>
      <c r="AA120" s="204"/>
      <c r="AB120" s="204"/>
    </row>
    <row r="121" spans="2:28" ht="15" customHeight="1">
      <c r="B121" s="98" t="s">
        <v>187</v>
      </c>
      <c r="C121" s="124">
        <v>113</v>
      </c>
      <c r="D121" s="124">
        <v>30</v>
      </c>
      <c r="E121" s="130">
        <v>11.25</v>
      </c>
      <c r="F121" s="198"/>
      <c r="G121" s="244">
        <v>0.315</v>
      </c>
      <c r="H121" s="105">
        <f t="shared" si="11"/>
        <v>0.29499999999999998</v>
      </c>
      <c r="I121" s="106">
        <f t="shared" si="12"/>
        <v>0.33500000000000002</v>
      </c>
      <c r="J121" s="106">
        <f t="shared" si="13"/>
        <v>0.28500000000000003</v>
      </c>
      <c r="K121" s="106">
        <f t="shared" si="14"/>
        <v>0.34499999999999997</v>
      </c>
      <c r="L121" s="106">
        <f t="shared" si="15"/>
        <v>0.27500000000000002</v>
      </c>
      <c r="M121" s="107">
        <f t="shared" si="16"/>
        <v>0.35499999999999998</v>
      </c>
      <c r="N121" s="248">
        <f t="shared" si="17"/>
        <v>0</v>
      </c>
      <c r="O121" s="136">
        <f t="shared" si="9"/>
        <v>0</v>
      </c>
      <c r="P121" s="137">
        <f t="shared" si="10"/>
        <v>0</v>
      </c>
      <c r="R121" s="205"/>
      <c r="S121" s="205"/>
      <c r="T121" s="205"/>
      <c r="U121" s="205"/>
      <c r="V121" s="204"/>
      <c r="W121" s="204"/>
      <c r="X121" s="204"/>
      <c r="Y121" s="204"/>
      <c r="Z121" s="204"/>
      <c r="AA121" s="204"/>
      <c r="AB121" s="204"/>
    </row>
    <row r="122" spans="2:28" ht="15" customHeight="1" thickBot="1">
      <c r="B122" s="99" t="s">
        <v>187</v>
      </c>
      <c r="C122" s="121">
        <v>114</v>
      </c>
      <c r="D122" s="121">
        <v>30</v>
      </c>
      <c r="E122" s="129">
        <v>11.25</v>
      </c>
      <c r="F122" s="198"/>
      <c r="G122" s="245">
        <v>0.32</v>
      </c>
      <c r="H122" s="243">
        <f t="shared" si="11"/>
        <v>0.3</v>
      </c>
      <c r="I122" s="253">
        <f t="shared" si="12"/>
        <v>0.34</v>
      </c>
      <c r="J122" s="253">
        <f t="shared" si="13"/>
        <v>0.29000000000000004</v>
      </c>
      <c r="K122" s="253">
        <f t="shared" si="14"/>
        <v>0.35</v>
      </c>
      <c r="L122" s="253">
        <f t="shared" si="15"/>
        <v>0.28000000000000003</v>
      </c>
      <c r="M122" s="257">
        <f t="shared" si="16"/>
        <v>0.36</v>
      </c>
      <c r="N122" s="248">
        <f t="shared" si="17"/>
        <v>0</v>
      </c>
      <c r="O122" s="136">
        <f t="shared" si="9"/>
        <v>0</v>
      </c>
      <c r="P122" s="137">
        <f t="shared" si="10"/>
        <v>0</v>
      </c>
      <c r="R122" s="205"/>
      <c r="S122" s="205"/>
      <c r="T122" s="205"/>
      <c r="U122" s="205"/>
      <c r="V122" s="204"/>
      <c r="W122" s="204"/>
      <c r="X122" s="204"/>
      <c r="Y122" s="204"/>
      <c r="Z122" s="204"/>
      <c r="AA122" s="204"/>
      <c r="AB122" s="204"/>
    </row>
    <row r="123" spans="2:28" ht="15" customHeight="1">
      <c r="B123" s="98" t="s">
        <v>187</v>
      </c>
      <c r="C123" s="124">
        <v>115</v>
      </c>
      <c r="D123" s="124">
        <v>30</v>
      </c>
      <c r="E123" s="130">
        <v>11.25</v>
      </c>
      <c r="F123" s="198"/>
      <c r="G123" s="244">
        <v>0.315</v>
      </c>
      <c r="H123" s="105">
        <f t="shared" si="11"/>
        <v>0.29499999999999998</v>
      </c>
      <c r="I123" s="106">
        <f t="shared" si="12"/>
        <v>0.33500000000000002</v>
      </c>
      <c r="J123" s="106">
        <f t="shared" si="13"/>
        <v>0.28500000000000003</v>
      </c>
      <c r="K123" s="106">
        <f t="shared" si="14"/>
        <v>0.34499999999999997</v>
      </c>
      <c r="L123" s="106">
        <f t="shared" si="15"/>
        <v>0.27500000000000002</v>
      </c>
      <c r="M123" s="107">
        <f t="shared" si="16"/>
        <v>0.35499999999999998</v>
      </c>
      <c r="N123" s="248">
        <f t="shared" si="17"/>
        <v>0</v>
      </c>
      <c r="O123" s="136">
        <f t="shared" si="9"/>
        <v>0</v>
      </c>
      <c r="P123" s="137">
        <f t="shared" si="10"/>
        <v>0</v>
      </c>
      <c r="R123" s="205"/>
      <c r="S123" s="205"/>
      <c r="T123" s="205"/>
      <c r="U123" s="205"/>
      <c r="V123" s="204"/>
      <c r="W123" s="204"/>
      <c r="X123" s="204"/>
      <c r="Y123" s="204"/>
      <c r="Z123" s="204"/>
      <c r="AA123" s="204"/>
      <c r="AB123" s="204"/>
    </row>
    <row r="124" spans="2:28" ht="15" customHeight="1" thickBot="1">
      <c r="B124" s="99" t="s">
        <v>187</v>
      </c>
      <c r="C124" s="121">
        <v>116</v>
      </c>
      <c r="D124" s="121">
        <v>30</v>
      </c>
      <c r="E124" s="129">
        <v>11.25</v>
      </c>
      <c r="F124" s="198"/>
      <c r="G124" s="245">
        <v>0.31900000000000001</v>
      </c>
      <c r="H124" s="243">
        <f t="shared" si="11"/>
        <v>0.29899999999999999</v>
      </c>
      <c r="I124" s="253">
        <f t="shared" si="12"/>
        <v>0.33900000000000002</v>
      </c>
      <c r="J124" s="253">
        <f>IF(AND(D124&gt;30,E124&gt;11),G124-0.02,G124-0.03)</f>
        <v>0.28900000000000003</v>
      </c>
      <c r="K124" s="253">
        <f t="shared" si="14"/>
        <v>0.34899999999999998</v>
      </c>
      <c r="L124" s="253">
        <f t="shared" si="15"/>
        <v>0.27900000000000003</v>
      </c>
      <c r="M124" s="257">
        <f t="shared" si="16"/>
        <v>0.35899999999999999</v>
      </c>
      <c r="N124" s="248">
        <f t="shared" si="17"/>
        <v>0</v>
      </c>
      <c r="O124" s="136">
        <f t="shared" si="9"/>
        <v>0</v>
      </c>
      <c r="P124" s="137">
        <f t="shared" si="10"/>
        <v>0</v>
      </c>
      <c r="R124" s="205"/>
      <c r="S124" s="205"/>
      <c r="T124" s="205"/>
      <c r="U124" s="205"/>
      <c r="V124" s="204"/>
      <c r="W124" s="204"/>
      <c r="X124" s="204"/>
      <c r="Y124" s="204"/>
      <c r="Z124" s="204"/>
      <c r="AA124" s="204"/>
      <c r="AB124" s="204"/>
    </row>
    <row r="125" spans="2:28" ht="15" customHeight="1">
      <c r="B125" s="98" t="s">
        <v>187</v>
      </c>
      <c r="C125" s="124">
        <v>117</v>
      </c>
      <c r="D125" s="124">
        <v>120</v>
      </c>
      <c r="E125" s="130">
        <v>11.25</v>
      </c>
      <c r="F125" s="199"/>
      <c r="G125" s="244">
        <v>0.24762999999999999</v>
      </c>
      <c r="H125" s="105">
        <f t="shared" si="11"/>
        <v>0.23263</v>
      </c>
      <c r="I125" s="106">
        <f t="shared" si="12"/>
        <v>0.26262999999999997</v>
      </c>
      <c r="J125" s="106">
        <f t="shared" si="13"/>
        <v>0.22763</v>
      </c>
      <c r="K125" s="106">
        <f t="shared" si="14"/>
        <v>0.26762999999999998</v>
      </c>
      <c r="L125" s="106">
        <f t="shared" si="15"/>
        <v>0.21762999999999999</v>
      </c>
      <c r="M125" s="107">
        <f t="shared" si="16"/>
        <v>0.27762999999999999</v>
      </c>
      <c r="N125" s="248">
        <f t="shared" si="17"/>
        <v>0</v>
      </c>
      <c r="O125" s="136">
        <f t="shared" si="9"/>
        <v>0</v>
      </c>
      <c r="P125" s="137">
        <f t="shared" si="10"/>
        <v>0</v>
      </c>
      <c r="R125" s="205"/>
      <c r="S125" s="205"/>
      <c r="T125" s="205"/>
      <c r="U125" s="205"/>
      <c r="V125" s="204"/>
      <c r="W125" s="204"/>
      <c r="X125" s="204"/>
      <c r="Y125" s="204"/>
      <c r="Z125" s="204"/>
      <c r="AA125" s="204"/>
      <c r="AB125" s="204"/>
    </row>
    <row r="126" spans="2:28" ht="15" customHeight="1" thickBot="1">
      <c r="B126" s="99" t="s">
        <v>187</v>
      </c>
      <c r="C126" s="121">
        <v>118</v>
      </c>
      <c r="D126" s="121">
        <v>120</v>
      </c>
      <c r="E126" s="129">
        <v>11.25</v>
      </c>
      <c r="F126" s="199"/>
      <c r="G126" s="245">
        <v>0.25</v>
      </c>
      <c r="H126" s="243">
        <f t="shared" si="11"/>
        <v>0.23499999999999999</v>
      </c>
      <c r="I126" s="253">
        <f t="shared" si="12"/>
        <v>0.26500000000000001</v>
      </c>
      <c r="J126" s="253">
        <f t="shared" si="13"/>
        <v>0.23</v>
      </c>
      <c r="K126" s="253">
        <f t="shared" si="14"/>
        <v>0.27</v>
      </c>
      <c r="L126" s="253">
        <f t="shared" si="15"/>
        <v>0.22</v>
      </c>
      <c r="M126" s="257">
        <f t="shared" si="16"/>
        <v>0.28000000000000003</v>
      </c>
      <c r="N126" s="248">
        <f t="shared" si="17"/>
        <v>0</v>
      </c>
      <c r="O126" s="136">
        <f t="shared" si="9"/>
        <v>0</v>
      </c>
      <c r="P126" s="137">
        <f t="shared" si="10"/>
        <v>0</v>
      </c>
      <c r="R126" s="205"/>
      <c r="S126" s="205"/>
      <c r="T126" s="205"/>
      <c r="U126" s="205"/>
      <c r="V126" s="204"/>
      <c r="W126" s="204"/>
      <c r="X126" s="204"/>
      <c r="Y126" s="204"/>
      <c r="Z126" s="204"/>
      <c r="AA126" s="204"/>
      <c r="AB126" s="204"/>
    </row>
    <row r="127" spans="2:28" ht="15" customHeight="1">
      <c r="B127" s="98" t="s">
        <v>187</v>
      </c>
      <c r="C127" s="124">
        <v>119</v>
      </c>
      <c r="D127" s="124">
        <v>120</v>
      </c>
      <c r="E127" s="130">
        <v>11.25</v>
      </c>
      <c r="F127" s="199"/>
      <c r="G127" s="244">
        <v>0.25867000000000001</v>
      </c>
      <c r="H127" s="105">
        <f t="shared" si="11"/>
        <v>0.24367</v>
      </c>
      <c r="I127" s="106">
        <f t="shared" si="12"/>
        <v>0.27367000000000002</v>
      </c>
      <c r="J127" s="106">
        <f t="shared" si="13"/>
        <v>0.23867000000000002</v>
      </c>
      <c r="K127" s="106">
        <f t="shared" si="14"/>
        <v>0.27867000000000003</v>
      </c>
      <c r="L127" s="106">
        <f t="shared" si="15"/>
        <v>0.22867000000000001</v>
      </c>
      <c r="M127" s="107">
        <f t="shared" si="16"/>
        <v>0.28866999999999998</v>
      </c>
      <c r="N127" s="248">
        <f t="shared" si="17"/>
        <v>0</v>
      </c>
      <c r="O127" s="136">
        <f t="shared" si="9"/>
        <v>0</v>
      </c>
      <c r="P127" s="137">
        <f t="shared" si="10"/>
        <v>0</v>
      </c>
      <c r="R127" s="205"/>
      <c r="S127" s="205"/>
      <c r="T127" s="205"/>
      <c r="U127" s="205"/>
      <c r="V127" s="204"/>
      <c r="W127" s="204"/>
      <c r="X127" s="204"/>
      <c r="Y127" s="204"/>
      <c r="Z127" s="204"/>
      <c r="AA127" s="204"/>
      <c r="AB127" s="204"/>
    </row>
    <row r="128" spans="2:28" ht="15" customHeight="1" thickBot="1">
      <c r="B128" s="99" t="s">
        <v>187</v>
      </c>
      <c r="C128" s="121">
        <v>120</v>
      </c>
      <c r="D128" s="121">
        <v>120</v>
      </c>
      <c r="E128" s="129">
        <v>11.25</v>
      </c>
      <c r="F128" s="199"/>
      <c r="G128" s="245">
        <v>0.25600000000000001</v>
      </c>
      <c r="H128" s="243">
        <f t="shared" si="11"/>
        <v>0.24099999999999999</v>
      </c>
      <c r="I128" s="253">
        <f t="shared" si="12"/>
        <v>0.27100000000000002</v>
      </c>
      <c r="J128" s="253">
        <f t="shared" si="13"/>
        <v>0.23600000000000002</v>
      </c>
      <c r="K128" s="253">
        <f t="shared" si="14"/>
        <v>0.27600000000000002</v>
      </c>
      <c r="L128" s="253">
        <f t="shared" si="15"/>
        <v>0.22600000000000001</v>
      </c>
      <c r="M128" s="257">
        <f t="shared" si="16"/>
        <v>0.28600000000000003</v>
      </c>
      <c r="N128" s="248">
        <f t="shared" si="17"/>
        <v>0</v>
      </c>
      <c r="O128" s="136">
        <f t="shared" si="9"/>
        <v>0</v>
      </c>
      <c r="P128" s="137">
        <f t="shared" si="10"/>
        <v>0</v>
      </c>
      <c r="R128" s="205"/>
      <c r="S128" s="205"/>
      <c r="T128" s="205"/>
      <c r="U128" s="205"/>
      <c r="V128" s="204"/>
      <c r="W128" s="204"/>
      <c r="X128" s="204"/>
      <c r="Y128" s="204"/>
      <c r="Z128" s="204"/>
      <c r="AA128" s="204"/>
      <c r="AB128" s="204"/>
    </row>
    <row r="129" spans="2:28" ht="15" customHeight="1">
      <c r="B129" s="98" t="s">
        <v>187</v>
      </c>
      <c r="C129" s="124">
        <v>121</v>
      </c>
      <c r="D129" s="124">
        <v>120</v>
      </c>
      <c r="E129" s="130">
        <v>11.25</v>
      </c>
      <c r="F129" s="199"/>
      <c r="G129" s="244">
        <v>0.251</v>
      </c>
      <c r="H129" s="105">
        <f t="shared" si="11"/>
        <v>0.23599999999999999</v>
      </c>
      <c r="I129" s="106">
        <f t="shared" si="12"/>
        <v>0.26600000000000001</v>
      </c>
      <c r="J129" s="106">
        <f t="shared" si="13"/>
        <v>0.23100000000000001</v>
      </c>
      <c r="K129" s="106">
        <f t="shared" si="14"/>
        <v>0.27100000000000002</v>
      </c>
      <c r="L129" s="106">
        <f t="shared" si="15"/>
        <v>0.221</v>
      </c>
      <c r="M129" s="107">
        <f t="shared" si="16"/>
        <v>0.28100000000000003</v>
      </c>
      <c r="N129" s="248">
        <f t="shared" si="17"/>
        <v>0</v>
      </c>
      <c r="O129" s="136">
        <f t="shared" si="9"/>
        <v>0</v>
      </c>
      <c r="P129" s="137">
        <f t="shared" si="10"/>
        <v>0</v>
      </c>
      <c r="R129" s="205"/>
      <c r="S129" s="205"/>
      <c r="T129" s="205"/>
      <c r="U129" s="205"/>
      <c r="V129" s="204"/>
      <c r="W129" s="204"/>
      <c r="X129" s="204"/>
      <c r="Y129" s="204"/>
      <c r="Z129" s="204"/>
      <c r="AA129" s="204"/>
      <c r="AB129" s="204"/>
    </row>
    <row r="130" spans="2:28" ht="15" customHeight="1" thickBot="1">
      <c r="B130" s="99" t="s">
        <v>187</v>
      </c>
      <c r="C130" s="121">
        <v>122</v>
      </c>
      <c r="D130" s="121">
        <v>70</v>
      </c>
      <c r="E130" s="129">
        <v>11.25</v>
      </c>
      <c r="F130" s="198"/>
      <c r="G130" s="245">
        <v>0.28999999999999998</v>
      </c>
      <c r="H130" s="243">
        <f t="shared" si="11"/>
        <v>0.27499999999999997</v>
      </c>
      <c r="I130" s="253">
        <f t="shared" si="12"/>
        <v>0.30499999999999999</v>
      </c>
      <c r="J130" s="253">
        <f t="shared" si="13"/>
        <v>0.26999999999999996</v>
      </c>
      <c r="K130" s="253">
        <f t="shared" si="14"/>
        <v>0.31</v>
      </c>
      <c r="L130" s="253">
        <f t="shared" si="15"/>
        <v>0.26</v>
      </c>
      <c r="M130" s="257">
        <f t="shared" si="16"/>
        <v>0.31999999999999995</v>
      </c>
      <c r="N130" s="248">
        <f t="shared" si="17"/>
        <v>0</v>
      </c>
      <c r="O130" s="136">
        <f t="shared" si="9"/>
        <v>0</v>
      </c>
      <c r="P130" s="137">
        <f t="shared" si="10"/>
        <v>0</v>
      </c>
      <c r="R130" s="205"/>
      <c r="S130" s="205"/>
      <c r="T130" s="205"/>
      <c r="U130" s="205"/>
      <c r="V130" s="204"/>
      <c r="W130" s="204"/>
      <c r="X130" s="204"/>
      <c r="Y130" s="204"/>
      <c r="Z130" s="204"/>
      <c r="AA130" s="204"/>
      <c r="AB130" s="204"/>
    </row>
    <row r="131" spans="2:28" ht="15" customHeight="1">
      <c r="B131" s="98" t="s">
        <v>187</v>
      </c>
      <c r="C131" s="124">
        <v>123</v>
      </c>
      <c r="D131" s="124">
        <v>70</v>
      </c>
      <c r="E131" s="130">
        <v>11.25</v>
      </c>
      <c r="F131" s="198"/>
      <c r="G131" s="244">
        <v>0.28499999999999998</v>
      </c>
      <c r="H131" s="105">
        <f t="shared" si="11"/>
        <v>0.26999999999999996</v>
      </c>
      <c r="I131" s="106">
        <f t="shared" si="12"/>
        <v>0.3</v>
      </c>
      <c r="J131" s="106">
        <f t="shared" si="13"/>
        <v>0.26499999999999996</v>
      </c>
      <c r="K131" s="106">
        <f t="shared" si="14"/>
        <v>0.30499999999999999</v>
      </c>
      <c r="L131" s="106">
        <f t="shared" si="15"/>
        <v>0.255</v>
      </c>
      <c r="M131" s="107">
        <f t="shared" si="16"/>
        <v>0.31499999999999995</v>
      </c>
      <c r="N131" s="248">
        <f t="shared" si="17"/>
        <v>0</v>
      </c>
      <c r="O131" s="136">
        <f t="shared" si="9"/>
        <v>0</v>
      </c>
      <c r="P131" s="137">
        <f t="shared" si="10"/>
        <v>0</v>
      </c>
      <c r="R131" s="205"/>
      <c r="S131" s="205"/>
      <c r="T131" s="205"/>
      <c r="U131" s="205"/>
      <c r="V131" s="204"/>
      <c r="W131" s="204"/>
      <c r="X131" s="204"/>
      <c r="Y131" s="204"/>
      <c r="Z131" s="204"/>
      <c r="AA131" s="204"/>
      <c r="AB131" s="204"/>
    </row>
    <row r="132" spans="2:28" ht="15" customHeight="1" thickBot="1">
      <c r="B132" s="99" t="s">
        <v>187</v>
      </c>
      <c r="C132" s="121">
        <v>124</v>
      </c>
      <c r="D132" s="121">
        <v>70</v>
      </c>
      <c r="E132" s="129">
        <v>11.25</v>
      </c>
      <c r="F132" s="198"/>
      <c r="G132" s="245">
        <v>0.28799999999999998</v>
      </c>
      <c r="H132" s="243">
        <f t="shared" si="11"/>
        <v>0.27299999999999996</v>
      </c>
      <c r="I132" s="253">
        <f t="shared" si="12"/>
        <v>0.30299999999999999</v>
      </c>
      <c r="J132" s="253">
        <f t="shared" si="13"/>
        <v>0.26799999999999996</v>
      </c>
      <c r="K132" s="253">
        <f t="shared" si="14"/>
        <v>0.308</v>
      </c>
      <c r="L132" s="253">
        <f t="shared" si="15"/>
        <v>0.25800000000000001</v>
      </c>
      <c r="M132" s="257">
        <f t="shared" si="16"/>
        <v>0.31799999999999995</v>
      </c>
      <c r="N132" s="248">
        <f t="shared" si="17"/>
        <v>0</v>
      </c>
      <c r="O132" s="136">
        <f t="shared" si="9"/>
        <v>0</v>
      </c>
      <c r="P132" s="137">
        <f t="shared" si="10"/>
        <v>0</v>
      </c>
      <c r="R132" s="205"/>
      <c r="S132" s="205"/>
      <c r="T132" s="205"/>
      <c r="U132" s="205"/>
      <c r="V132" s="204"/>
      <c r="W132" s="204"/>
      <c r="X132" s="204"/>
      <c r="Y132" s="204"/>
      <c r="Z132" s="204"/>
      <c r="AA132" s="204"/>
      <c r="AB132" s="204"/>
    </row>
    <row r="133" spans="2:28" ht="15" customHeight="1">
      <c r="B133" s="98" t="s">
        <v>187</v>
      </c>
      <c r="C133" s="124">
        <v>125</v>
      </c>
      <c r="D133" s="124">
        <v>70</v>
      </c>
      <c r="E133" s="130">
        <v>11.25</v>
      </c>
      <c r="F133" s="198"/>
      <c r="G133" s="244">
        <v>0.28699999999999998</v>
      </c>
      <c r="H133" s="105">
        <f t="shared" si="11"/>
        <v>0.27199999999999996</v>
      </c>
      <c r="I133" s="106">
        <f t="shared" si="12"/>
        <v>0.30199999999999999</v>
      </c>
      <c r="J133" s="106">
        <f t="shared" si="13"/>
        <v>0.26699999999999996</v>
      </c>
      <c r="K133" s="106">
        <f t="shared" si="14"/>
        <v>0.307</v>
      </c>
      <c r="L133" s="106">
        <f t="shared" si="15"/>
        <v>0.25700000000000001</v>
      </c>
      <c r="M133" s="107">
        <f t="shared" si="16"/>
        <v>0.31699999999999995</v>
      </c>
      <c r="N133" s="248">
        <f t="shared" si="17"/>
        <v>0</v>
      </c>
      <c r="O133" s="136">
        <f t="shared" si="9"/>
        <v>0</v>
      </c>
      <c r="P133" s="137">
        <f t="shared" si="10"/>
        <v>0</v>
      </c>
      <c r="R133" s="205"/>
      <c r="S133" s="205"/>
      <c r="T133" s="205"/>
      <c r="U133" s="205"/>
      <c r="V133" s="204"/>
      <c r="W133" s="204"/>
      <c r="X133" s="204"/>
      <c r="Y133" s="204"/>
      <c r="Z133" s="204"/>
      <c r="AA133" s="204"/>
      <c r="AB133" s="204"/>
    </row>
    <row r="134" spans="2:28" ht="15" customHeight="1" thickBot="1">
      <c r="B134" s="99" t="s">
        <v>187</v>
      </c>
      <c r="C134" s="121">
        <v>126</v>
      </c>
      <c r="D134" s="121">
        <v>70</v>
      </c>
      <c r="E134" s="129">
        <v>11.25</v>
      </c>
      <c r="F134" s="198"/>
      <c r="G134" s="245">
        <v>0.29599999999999999</v>
      </c>
      <c r="H134" s="243">
        <f t="shared" si="11"/>
        <v>0.28099999999999997</v>
      </c>
      <c r="I134" s="253">
        <f t="shared" si="12"/>
        <v>0.311</v>
      </c>
      <c r="J134" s="253">
        <f t="shared" si="13"/>
        <v>0.27599999999999997</v>
      </c>
      <c r="K134" s="253">
        <f t="shared" si="14"/>
        <v>0.316</v>
      </c>
      <c r="L134" s="253">
        <f t="shared" si="15"/>
        <v>0.26600000000000001</v>
      </c>
      <c r="M134" s="257">
        <f t="shared" si="16"/>
        <v>0.32599999999999996</v>
      </c>
      <c r="N134" s="248">
        <f t="shared" si="17"/>
        <v>0</v>
      </c>
      <c r="O134" s="136">
        <f t="shared" si="9"/>
        <v>0</v>
      </c>
      <c r="P134" s="137">
        <f t="shared" si="10"/>
        <v>0</v>
      </c>
      <c r="R134" s="205"/>
      <c r="S134" s="205"/>
      <c r="T134" s="205"/>
      <c r="U134" s="205"/>
      <c r="V134" s="204"/>
      <c r="W134" s="204"/>
      <c r="X134" s="204"/>
      <c r="Y134" s="204"/>
      <c r="Z134" s="204"/>
      <c r="AA134" s="204"/>
      <c r="AB134" s="204"/>
    </row>
    <row r="135" spans="2:28" ht="15" customHeight="1">
      <c r="B135" s="98" t="s">
        <v>187</v>
      </c>
      <c r="C135" s="124">
        <v>127</v>
      </c>
      <c r="D135" s="124">
        <v>100</v>
      </c>
      <c r="E135" s="130">
        <v>11.25</v>
      </c>
      <c r="F135" s="198"/>
      <c r="G135" s="244">
        <v>0.26100000000000001</v>
      </c>
      <c r="H135" s="105">
        <f t="shared" si="11"/>
        <v>0.246</v>
      </c>
      <c r="I135" s="106">
        <f t="shared" si="12"/>
        <v>0.27600000000000002</v>
      </c>
      <c r="J135" s="106">
        <f t="shared" si="13"/>
        <v>0.24100000000000002</v>
      </c>
      <c r="K135" s="106">
        <f t="shared" si="14"/>
        <v>0.28100000000000003</v>
      </c>
      <c r="L135" s="106">
        <f t="shared" si="15"/>
        <v>0.23100000000000001</v>
      </c>
      <c r="M135" s="107">
        <f t="shared" si="16"/>
        <v>0.29100000000000004</v>
      </c>
      <c r="N135" s="248">
        <f t="shared" si="17"/>
        <v>0</v>
      </c>
      <c r="O135" s="136">
        <f t="shared" si="9"/>
        <v>0</v>
      </c>
      <c r="P135" s="137">
        <f t="shared" si="10"/>
        <v>0</v>
      </c>
      <c r="R135" s="205"/>
      <c r="S135" s="205"/>
      <c r="T135" s="205"/>
      <c r="U135" s="205"/>
      <c r="V135" s="204"/>
      <c r="W135" s="204"/>
      <c r="X135" s="204"/>
      <c r="Y135" s="204"/>
      <c r="Z135" s="204"/>
      <c r="AA135" s="204"/>
      <c r="AB135" s="204"/>
    </row>
    <row r="136" spans="2:28" ht="15" customHeight="1" thickBot="1">
      <c r="B136" s="99" t="s">
        <v>187</v>
      </c>
      <c r="C136" s="121">
        <v>128</v>
      </c>
      <c r="D136" s="121">
        <v>100</v>
      </c>
      <c r="E136" s="129">
        <v>11.25</v>
      </c>
      <c r="F136" s="198"/>
      <c r="G136" s="245">
        <v>0.252</v>
      </c>
      <c r="H136" s="243">
        <f t="shared" si="11"/>
        <v>0.23699999999999999</v>
      </c>
      <c r="I136" s="253">
        <f t="shared" si="12"/>
        <v>0.26700000000000002</v>
      </c>
      <c r="J136" s="253">
        <f t="shared" si="13"/>
        <v>0.23200000000000001</v>
      </c>
      <c r="K136" s="253">
        <f t="shared" si="14"/>
        <v>0.27200000000000002</v>
      </c>
      <c r="L136" s="253">
        <f t="shared" si="15"/>
        <v>0.222</v>
      </c>
      <c r="M136" s="257">
        <f t="shared" si="16"/>
        <v>0.28200000000000003</v>
      </c>
      <c r="N136" s="248">
        <f t="shared" si="17"/>
        <v>0</v>
      </c>
      <c r="O136" s="136">
        <f t="shared" si="9"/>
        <v>0</v>
      </c>
      <c r="P136" s="137">
        <f t="shared" si="10"/>
        <v>0</v>
      </c>
      <c r="R136" s="205"/>
      <c r="S136" s="205"/>
      <c r="T136" s="205"/>
      <c r="U136" s="205"/>
      <c r="V136" s="204"/>
      <c r="W136" s="204"/>
      <c r="X136" s="204"/>
      <c r="Y136" s="204"/>
      <c r="Z136" s="204"/>
      <c r="AA136" s="204"/>
      <c r="AB136" s="204"/>
    </row>
    <row r="137" spans="2:28" ht="15" customHeight="1">
      <c r="B137" s="98" t="s">
        <v>187</v>
      </c>
      <c r="C137" s="124">
        <v>129</v>
      </c>
      <c r="D137" s="124">
        <v>100</v>
      </c>
      <c r="E137" s="130">
        <v>11.25</v>
      </c>
      <c r="F137" s="198"/>
      <c r="G137" s="244">
        <v>0.251</v>
      </c>
      <c r="H137" s="105">
        <f t="shared" si="11"/>
        <v>0.23599999999999999</v>
      </c>
      <c r="I137" s="106">
        <f t="shared" si="12"/>
        <v>0.26600000000000001</v>
      </c>
      <c r="J137" s="106">
        <f t="shared" si="13"/>
        <v>0.23100000000000001</v>
      </c>
      <c r="K137" s="106">
        <f t="shared" si="14"/>
        <v>0.27100000000000002</v>
      </c>
      <c r="L137" s="106">
        <f t="shared" si="15"/>
        <v>0.221</v>
      </c>
      <c r="M137" s="107">
        <f t="shared" si="16"/>
        <v>0.28100000000000003</v>
      </c>
      <c r="N137" s="248">
        <f t="shared" si="17"/>
        <v>0</v>
      </c>
      <c r="O137" s="136">
        <f t="shared" ref="O137:O144" si="18">IF(F137="",0, IF( OR(F137&lt;J137,F137&gt;K137),1,0))</f>
        <v>0</v>
      </c>
      <c r="P137" s="137">
        <f t="shared" ref="P137:P144" si="19">IF(F137="",0, IF( OR(F137&lt;L137,F137&gt;M137),1,0))</f>
        <v>0</v>
      </c>
      <c r="R137" s="205"/>
      <c r="S137" s="205"/>
      <c r="T137" s="205"/>
      <c r="U137" s="205"/>
      <c r="V137" s="204"/>
      <c r="W137" s="204"/>
      <c r="X137" s="204"/>
      <c r="Y137" s="204"/>
      <c r="Z137" s="204"/>
      <c r="AA137" s="204"/>
      <c r="AB137" s="204"/>
    </row>
    <row r="138" spans="2:28" ht="15" customHeight="1" thickBot="1">
      <c r="B138" s="99" t="s">
        <v>187</v>
      </c>
      <c r="C138" s="121">
        <v>130</v>
      </c>
      <c r="D138" s="121">
        <v>100</v>
      </c>
      <c r="E138" s="129">
        <v>11.25</v>
      </c>
      <c r="F138" s="198"/>
      <c r="G138" s="245">
        <v>0.24249999999999999</v>
      </c>
      <c r="H138" s="243">
        <f t="shared" ref="H138:H144" si="20">IF(AND(D138&gt;30,E138&gt;11),G138-0.015,G138-0.02)</f>
        <v>0.22749999999999998</v>
      </c>
      <c r="I138" s="253">
        <f t="shared" ref="I138:I144" si="21">IF(AND(D138&gt;30,E138&gt;11),G138+0.015,G138+0.02)</f>
        <v>0.25750000000000001</v>
      </c>
      <c r="J138" s="253">
        <f t="shared" ref="J138:J144" si="22">IF(AND(D138&gt;30,E138&gt;11),G138-0.02,G138-0.03)</f>
        <v>0.2225</v>
      </c>
      <c r="K138" s="253">
        <f t="shared" ref="K138:K144" si="23">IF(AND(D138&gt;30,E138&gt;11),G138+0.02,G138+0.03)</f>
        <v>0.26250000000000001</v>
      </c>
      <c r="L138" s="253">
        <f t="shared" ref="L138:L144" si="24">IF(AND(D138&gt;30,E138&gt;11),G138-0.03,G138-0.04)</f>
        <v>0.21249999999999999</v>
      </c>
      <c r="M138" s="257">
        <f t="shared" ref="M138:M144" si="25">IF(AND(D138&gt;30,E138&gt;11),G138+0.03,G138+0.04)</f>
        <v>0.27249999999999996</v>
      </c>
      <c r="N138" s="248">
        <f t="shared" ref="N138:N144" si="26">IF(F138="",0, IF( OR(F138&lt;H138,F138&gt;I138),1,0))</f>
        <v>0</v>
      </c>
      <c r="O138" s="136">
        <f t="shared" si="18"/>
        <v>0</v>
      </c>
      <c r="P138" s="137">
        <f t="shared" si="19"/>
        <v>0</v>
      </c>
      <c r="R138" s="205"/>
      <c r="S138" s="205"/>
      <c r="T138" s="205"/>
      <c r="U138" s="205"/>
      <c r="V138" s="204"/>
      <c r="W138" s="204"/>
      <c r="X138" s="204"/>
      <c r="Y138" s="204"/>
      <c r="Z138" s="204"/>
      <c r="AA138" s="204"/>
      <c r="AB138" s="204"/>
    </row>
    <row r="139" spans="2:28" ht="15" customHeight="1">
      <c r="B139" s="98" t="s">
        <v>187</v>
      </c>
      <c r="C139" s="124">
        <v>131</v>
      </c>
      <c r="D139" s="124">
        <v>100</v>
      </c>
      <c r="E139" s="130">
        <v>11.25</v>
      </c>
      <c r="F139" s="198"/>
      <c r="G139" s="244">
        <v>0.252</v>
      </c>
      <c r="H139" s="105">
        <f t="shared" si="20"/>
        <v>0.23699999999999999</v>
      </c>
      <c r="I139" s="106">
        <f t="shared" si="21"/>
        <v>0.26700000000000002</v>
      </c>
      <c r="J139" s="106">
        <f t="shared" si="22"/>
        <v>0.23200000000000001</v>
      </c>
      <c r="K139" s="106">
        <f t="shared" si="23"/>
        <v>0.27200000000000002</v>
      </c>
      <c r="L139" s="106">
        <f t="shared" si="24"/>
        <v>0.222</v>
      </c>
      <c r="M139" s="107">
        <f t="shared" si="25"/>
        <v>0.28200000000000003</v>
      </c>
      <c r="N139" s="248">
        <f t="shared" si="26"/>
        <v>0</v>
      </c>
      <c r="O139" s="136">
        <f t="shared" si="18"/>
        <v>0</v>
      </c>
      <c r="P139" s="137">
        <f t="shared" si="19"/>
        <v>0</v>
      </c>
      <c r="R139" s="205"/>
      <c r="S139" s="205"/>
      <c r="T139" s="205"/>
      <c r="U139" s="205"/>
      <c r="V139" s="204"/>
      <c r="W139" s="204"/>
      <c r="X139" s="204"/>
      <c r="Y139" s="204"/>
      <c r="Z139" s="204"/>
      <c r="AA139" s="204"/>
      <c r="AB139" s="204"/>
    </row>
    <row r="140" spans="2:28" ht="15" customHeight="1" thickBot="1">
      <c r="B140" s="99" t="s">
        <v>187</v>
      </c>
      <c r="C140" s="121">
        <v>132</v>
      </c>
      <c r="D140" s="121">
        <v>120</v>
      </c>
      <c r="E140" s="129">
        <v>11.25</v>
      </c>
      <c r="F140" s="198"/>
      <c r="G140" s="245">
        <v>0.22900000000000001</v>
      </c>
      <c r="H140" s="243">
        <f t="shared" si="20"/>
        <v>0.21400000000000002</v>
      </c>
      <c r="I140" s="253">
        <f t="shared" si="21"/>
        <v>0.24399999999999999</v>
      </c>
      <c r="J140" s="253">
        <f t="shared" si="22"/>
        <v>0.20900000000000002</v>
      </c>
      <c r="K140" s="253">
        <f t="shared" si="23"/>
        <v>0.249</v>
      </c>
      <c r="L140" s="253">
        <f t="shared" si="24"/>
        <v>0.19900000000000001</v>
      </c>
      <c r="M140" s="257">
        <f t="shared" si="25"/>
        <v>0.25900000000000001</v>
      </c>
      <c r="N140" s="248">
        <f t="shared" si="26"/>
        <v>0</v>
      </c>
      <c r="O140" s="136">
        <f t="shared" si="18"/>
        <v>0</v>
      </c>
      <c r="P140" s="137">
        <f t="shared" si="19"/>
        <v>0</v>
      </c>
      <c r="R140" s="205"/>
      <c r="S140" s="205"/>
      <c r="T140" s="205"/>
      <c r="U140" s="205"/>
      <c r="V140" s="204"/>
      <c r="W140" s="204"/>
      <c r="X140" s="204"/>
      <c r="Y140" s="204"/>
      <c r="Z140" s="204"/>
      <c r="AA140" s="204"/>
      <c r="AB140" s="204"/>
    </row>
    <row r="141" spans="2:28" ht="15" customHeight="1">
      <c r="B141" s="98" t="s">
        <v>187</v>
      </c>
      <c r="C141" s="124">
        <v>133</v>
      </c>
      <c r="D141" s="124">
        <v>120</v>
      </c>
      <c r="E141" s="130">
        <v>11.25</v>
      </c>
      <c r="F141" s="198"/>
      <c r="G141" s="244">
        <v>0.23799999999999999</v>
      </c>
      <c r="H141" s="105">
        <f t="shared" si="20"/>
        <v>0.22299999999999998</v>
      </c>
      <c r="I141" s="106">
        <f t="shared" si="21"/>
        <v>0.253</v>
      </c>
      <c r="J141" s="106">
        <f t="shared" si="22"/>
        <v>0.218</v>
      </c>
      <c r="K141" s="106">
        <f t="shared" si="23"/>
        <v>0.25800000000000001</v>
      </c>
      <c r="L141" s="106">
        <f t="shared" si="24"/>
        <v>0.20799999999999999</v>
      </c>
      <c r="M141" s="107">
        <f t="shared" si="25"/>
        <v>0.26800000000000002</v>
      </c>
      <c r="N141" s="248">
        <f t="shared" si="26"/>
        <v>0</v>
      </c>
      <c r="O141" s="136">
        <f t="shared" si="18"/>
        <v>0</v>
      </c>
      <c r="P141" s="137">
        <f t="shared" si="19"/>
        <v>0</v>
      </c>
      <c r="R141" s="205"/>
      <c r="S141" s="205"/>
      <c r="T141" s="205"/>
      <c r="U141" s="205"/>
      <c r="V141" s="204"/>
      <c r="W141" s="204"/>
      <c r="X141" s="204"/>
      <c r="Y141" s="204"/>
      <c r="Z141" s="204"/>
      <c r="AA141" s="204"/>
      <c r="AB141" s="204"/>
    </row>
    <row r="142" spans="2:28" ht="15" customHeight="1" thickBot="1">
      <c r="B142" s="99" t="s">
        <v>187</v>
      </c>
      <c r="C142" s="121">
        <v>134</v>
      </c>
      <c r="D142" s="121">
        <v>120</v>
      </c>
      <c r="E142" s="129">
        <v>11.25</v>
      </c>
      <c r="F142" s="198"/>
      <c r="G142" s="245">
        <v>0.23799999999999999</v>
      </c>
      <c r="H142" s="243">
        <f t="shared" si="20"/>
        <v>0.22299999999999998</v>
      </c>
      <c r="I142" s="253">
        <f t="shared" si="21"/>
        <v>0.253</v>
      </c>
      <c r="J142" s="253">
        <f t="shared" si="22"/>
        <v>0.218</v>
      </c>
      <c r="K142" s="253">
        <f t="shared" si="23"/>
        <v>0.25800000000000001</v>
      </c>
      <c r="L142" s="253">
        <f t="shared" si="24"/>
        <v>0.20799999999999999</v>
      </c>
      <c r="M142" s="257">
        <f t="shared" si="25"/>
        <v>0.26800000000000002</v>
      </c>
      <c r="N142" s="248">
        <f t="shared" si="26"/>
        <v>0</v>
      </c>
      <c r="O142" s="136">
        <f t="shared" si="18"/>
        <v>0</v>
      </c>
      <c r="P142" s="137">
        <f t="shared" si="19"/>
        <v>0</v>
      </c>
      <c r="R142" s="205"/>
      <c r="S142" s="205"/>
      <c r="T142" s="205"/>
      <c r="U142" s="205"/>
      <c r="V142" s="204"/>
      <c r="W142" s="204"/>
      <c r="X142" s="204"/>
      <c r="Y142" s="204"/>
      <c r="Z142" s="204"/>
      <c r="AA142" s="204"/>
      <c r="AB142" s="204"/>
    </row>
    <row r="143" spans="2:28" ht="15" customHeight="1">
      <c r="B143" s="98" t="s">
        <v>187</v>
      </c>
      <c r="C143" s="124">
        <v>135</v>
      </c>
      <c r="D143" s="124">
        <v>120</v>
      </c>
      <c r="E143" s="130">
        <v>11.25</v>
      </c>
      <c r="F143" s="198"/>
      <c r="G143" s="244">
        <v>0.23200000000000001</v>
      </c>
      <c r="H143" s="105">
        <f t="shared" si="20"/>
        <v>0.21700000000000003</v>
      </c>
      <c r="I143" s="106">
        <f t="shared" si="21"/>
        <v>0.247</v>
      </c>
      <c r="J143" s="106">
        <f t="shared" si="22"/>
        <v>0.21200000000000002</v>
      </c>
      <c r="K143" s="106">
        <f t="shared" si="23"/>
        <v>0.252</v>
      </c>
      <c r="L143" s="106">
        <f t="shared" si="24"/>
        <v>0.20200000000000001</v>
      </c>
      <c r="M143" s="107">
        <f t="shared" si="25"/>
        <v>0.26200000000000001</v>
      </c>
      <c r="N143" s="248">
        <f t="shared" si="26"/>
        <v>0</v>
      </c>
      <c r="O143" s="136">
        <f t="shared" si="18"/>
        <v>0</v>
      </c>
      <c r="P143" s="137">
        <f t="shared" si="19"/>
        <v>0</v>
      </c>
      <c r="R143" s="205"/>
      <c r="S143" s="205"/>
      <c r="T143" s="205"/>
      <c r="U143" s="205"/>
      <c r="V143" s="204"/>
      <c r="W143" s="204"/>
      <c r="X143" s="204"/>
      <c r="Y143" s="204"/>
      <c r="Z143" s="204"/>
      <c r="AA143" s="204"/>
      <c r="AB143" s="204"/>
    </row>
    <row r="144" spans="2:28" ht="15" customHeight="1" thickBot="1">
      <c r="B144" s="99" t="s">
        <v>187</v>
      </c>
      <c r="C144" s="121">
        <v>136</v>
      </c>
      <c r="D144" s="121">
        <v>120</v>
      </c>
      <c r="E144" s="129">
        <v>11.25</v>
      </c>
      <c r="F144" s="198"/>
      <c r="G144" s="245">
        <v>0.23899999999999999</v>
      </c>
      <c r="H144" s="243">
        <f t="shared" si="20"/>
        <v>0.22399999999999998</v>
      </c>
      <c r="I144" s="253">
        <f t="shared" si="21"/>
        <v>0.254</v>
      </c>
      <c r="J144" s="253">
        <f t="shared" si="22"/>
        <v>0.219</v>
      </c>
      <c r="K144" s="253">
        <f t="shared" si="23"/>
        <v>0.25900000000000001</v>
      </c>
      <c r="L144" s="253">
        <f t="shared" si="24"/>
        <v>0.20899999999999999</v>
      </c>
      <c r="M144" s="257">
        <f t="shared" si="25"/>
        <v>0.26900000000000002</v>
      </c>
      <c r="N144" s="248">
        <f t="shared" si="26"/>
        <v>0</v>
      </c>
      <c r="O144" s="136">
        <f t="shared" si="18"/>
        <v>0</v>
      </c>
      <c r="P144" s="137">
        <f t="shared" si="19"/>
        <v>0</v>
      </c>
      <c r="R144" s="205"/>
      <c r="S144" s="205"/>
      <c r="T144" s="205"/>
      <c r="U144" s="205"/>
      <c r="V144" s="204"/>
      <c r="W144" s="204"/>
      <c r="X144" s="204"/>
      <c r="Y144" s="204"/>
      <c r="Z144" s="204"/>
      <c r="AA144" s="204"/>
      <c r="AB144" s="204"/>
    </row>
    <row r="145" spans="1:35" ht="15" customHeight="1">
      <c r="B145" s="204"/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R145" s="205"/>
      <c r="S145" s="205"/>
      <c r="T145" s="205"/>
      <c r="U145" s="205"/>
      <c r="V145" s="204"/>
      <c r="W145" s="204"/>
      <c r="X145" s="204"/>
      <c r="Y145" s="204"/>
      <c r="Z145" s="204"/>
      <c r="AA145" s="204"/>
      <c r="AB145" s="204"/>
    </row>
    <row r="146" spans="1:35" ht="15" customHeight="1">
      <c r="B146" s="204"/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R146" s="205"/>
      <c r="S146" s="205"/>
      <c r="T146" s="205"/>
      <c r="U146" s="205"/>
      <c r="V146" s="204"/>
      <c r="W146" s="204"/>
      <c r="X146" s="204"/>
      <c r="Y146" s="204"/>
      <c r="Z146" s="204"/>
      <c r="AA146" s="204"/>
      <c r="AB146" s="204"/>
    </row>
    <row r="147" spans="1:35">
      <c r="B147" s="202"/>
      <c r="C147" s="202"/>
      <c r="D147" s="203"/>
      <c r="E147" s="203"/>
      <c r="F147" s="202"/>
      <c r="G147" s="202"/>
      <c r="H147" s="203"/>
      <c r="I147" s="203"/>
      <c r="J147" s="203"/>
      <c r="K147" s="203"/>
      <c r="L147" s="203"/>
      <c r="M147" s="203"/>
      <c r="N147" s="203"/>
      <c r="O147" s="203"/>
      <c r="P147" s="203"/>
      <c r="R147" s="205"/>
      <c r="S147" s="205"/>
      <c r="T147" s="205"/>
      <c r="U147" s="205"/>
      <c r="V147" s="204"/>
      <c r="W147" s="204"/>
      <c r="X147" s="204"/>
      <c r="Y147" s="204"/>
      <c r="Z147" s="204"/>
      <c r="AA147" s="204"/>
      <c r="AB147" s="204"/>
    </row>
    <row r="148" spans="1:35">
      <c r="B148" s="202"/>
      <c r="C148" s="202"/>
      <c r="D148" s="203"/>
      <c r="E148" s="203"/>
      <c r="F148" s="202"/>
      <c r="G148" s="202"/>
      <c r="H148" s="203"/>
      <c r="I148" s="203"/>
      <c r="J148" s="203"/>
      <c r="K148" s="203"/>
      <c r="L148" s="203"/>
      <c r="M148" s="203"/>
      <c r="N148" s="203"/>
      <c r="O148" s="203"/>
      <c r="P148" s="203"/>
      <c r="R148" s="205"/>
      <c r="S148" s="205"/>
      <c r="T148" s="205"/>
      <c r="U148" s="205"/>
      <c r="V148" s="204"/>
      <c r="W148" s="204"/>
      <c r="X148" s="204"/>
      <c r="Y148" s="204"/>
      <c r="Z148" s="204"/>
      <c r="AA148" s="204"/>
      <c r="AB148" s="204"/>
    </row>
    <row r="149" spans="1:35">
      <c r="B149" s="202"/>
      <c r="C149" s="202"/>
      <c r="D149" s="203"/>
      <c r="E149" s="203"/>
      <c r="F149" s="202"/>
      <c r="G149" s="202"/>
      <c r="H149" s="203"/>
      <c r="I149" s="203"/>
      <c r="J149" s="203"/>
      <c r="K149" s="203"/>
      <c r="L149" s="203"/>
      <c r="M149" s="203"/>
      <c r="N149" s="203"/>
      <c r="O149" s="203"/>
      <c r="P149" s="203"/>
      <c r="R149" s="205"/>
      <c r="S149" s="205"/>
      <c r="T149" s="205"/>
      <c r="U149" s="205"/>
      <c r="V149" s="204"/>
      <c r="W149" s="204"/>
      <c r="X149" s="204"/>
      <c r="Y149" s="204"/>
      <c r="Z149" s="204"/>
      <c r="AA149" s="204"/>
      <c r="AB149" s="204"/>
    </row>
    <row r="150" spans="1:35">
      <c r="B150" s="202"/>
      <c r="C150" s="202"/>
      <c r="D150" s="203"/>
      <c r="E150" s="203"/>
      <c r="F150" s="202"/>
      <c r="G150" s="202"/>
      <c r="H150" s="203"/>
      <c r="I150" s="203"/>
      <c r="J150" s="203"/>
      <c r="K150" s="203"/>
      <c r="L150" s="203"/>
      <c r="M150" s="203"/>
      <c r="N150" s="203"/>
      <c r="O150" s="203"/>
      <c r="P150" s="203"/>
      <c r="R150" s="205"/>
      <c r="S150" s="205"/>
      <c r="T150" s="205"/>
      <c r="U150" s="205"/>
      <c r="V150" s="204"/>
      <c r="W150" s="204"/>
      <c r="X150" s="204"/>
      <c r="Y150" s="204"/>
      <c r="Z150" s="204"/>
      <c r="AA150" s="204"/>
      <c r="AB150" s="204"/>
    </row>
    <row r="151" spans="1:35">
      <c r="B151" s="202"/>
      <c r="C151" s="202"/>
      <c r="D151" s="203"/>
      <c r="E151" s="203"/>
      <c r="F151" s="202"/>
      <c r="G151" s="202"/>
      <c r="H151" s="203"/>
      <c r="I151" s="203"/>
      <c r="J151" s="203"/>
      <c r="K151" s="203"/>
      <c r="L151" s="203"/>
      <c r="M151" s="203"/>
      <c r="N151" s="203"/>
      <c r="O151" s="203"/>
      <c r="P151" s="203"/>
      <c r="R151" s="205"/>
      <c r="S151" s="205"/>
      <c r="T151" s="205"/>
      <c r="U151" s="205"/>
      <c r="V151" s="204"/>
      <c r="W151" s="204"/>
      <c r="X151" s="204"/>
      <c r="Y151" s="204"/>
      <c r="Z151" s="204"/>
      <c r="AA151" s="204"/>
      <c r="AB151" s="204"/>
    </row>
    <row r="152" spans="1:35">
      <c r="B152" s="202"/>
      <c r="C152" s="202"/>
      <c r="D152" s="203"/>
      <c r="E152" s="203"/>
      <c r="F152" s="202"/>
      <c r="G152" s="202"/>
      <c r="H152" s="203"/>
      <c r="I152" s="203"/>
      <c r="J152" s="203"/>
      <c r="K152" s="203"/>
      <c r="L152" s="203"/>
      <c r="M152" s="203"/>
      <c r="N152" s="203"/>
      <c r="O152" s="203"/>
      <c r="P152" s="203"/>
      <c r="R152" s="205"/>
      <c r="S152" s="205"/>
      <c r="T152" s="205"/>
      <c r="U152" s="205"/>
      <c r="V152" s="204"/>
      <c r="W152" s="204"/>
      <c r="X152" s="204"/>
      <c r="Y152" s="204"/>
      <c r="Z152" s="204"/>
      <c r="AA152" s="204"/>
      <c r="AB152" s="204"/>
    </row>
    <row r="153" spans="1:35">
      <c r="B153" s="202"/>
      <c r="C153" s="202"/>
      <c r="D153" s="203"/>
      <c r="E153" s="203"/>
      <c r="F153" s="202"/>
      <c r="G153" s="202"/>
      <c r="H153" s="203"/>
      <c r="I153" s="203"/>
      <c r="J153" s="203"/>
      <c r="K153" s="203"/>
      <c r="L153" s="203"/>
      <c r="M153" s="203"/>
      <c r="N153" s="203"/>
      <c r="O153" s="203"/>
      <c r="P153" s="203"/>
      <c r="R153" s="205"/>
      <c r="S153" s="205"/>
      <c r="T153" s="205"/>
      <c r="U153" s="205"/>
      <c r="V153" s="204"/>
      <c r="W153" s="204"/>
      <c r="X153" s="204"/>
      <c r="Y153" s="204"/>
      <c r="Z153" s="204"/>
      <c r="AA153" s="204"/>
      <c r="AB153" s="204"/>
    </row>
    <row r="154" spans="1:35">
      <c r="B154" s="202"/>
      <c r="C154" s="202"/>
      <c r="D154" s="203"/>
      <c r="E154" s="203"/>
      <c r="F154" s="202"/>
      <c r="G154" s="202"/>
      <c r="H154" s="203"/>
      <c r="I154" s="203"/>
      <c r="J154" s="203"/>
      <c r="K154" s="203"/>
      <c r="L154" s="203"/>
      <c r="M154" s="203"/>
      <c r="N154" s="203"/>
      <c r="O154" s="203"/>
      <c r="P154" s="203"/>
      <c r="R154" s="205"/>
      <c r="S154" s="205"/>
      <c r="T154" s="205"/>
      <c r="U154" s="205"/>
      <c r="V154" s="204"/>
      <c r="W154" s="204"/>
      <c r="X154" s="204"/>
      <c r="Y154" s="204"/>
      <c r="Z154" s="204"/>
      <c r="AA154" s="204"/>
      <c r="AB154" s="204"/>
    </row>
    <row r="155" spans="1:35">
      <c r="B155" s="202"/>
      <c r="C155" s="202"/>
      <c r="D155" s="203"/>
      <c r="E155" s="203"/>
      <c r="F155" s="202"/>
      <c r="G155" s="202"/>
      <c r="H155" s="203"/>
      <c r="I155" s="203"/>
      <c r="J155" s="203"/>
      <c r="K155" s="203"/>
      <c r="L155" s="203"/>
      <c r="M155" s="203"/>
      <c r="N155" s="203"/>
      <c r="O155" s="203"/>
      <c r="P155" s="203"/>
      <c r="R155" s="205"/>
      <c r="S155" s="205"/>
      <c r="T155" s="205"/>
      <c r="U155" s="205"/>
      <c r="V155" s="204"/>
      <c r="W155" s="204"/>
      <c r="X155" s="204"/>
      <c r="Y155" s="204"/>
      <c r="Z155" s="204"/>
      <c r="AA155" s="204"/>
      <c r="AB155" s="204"/>
    </row>
    <row r="156" spans="1:35">
      <c r="B156" s="202"/>
      <c r="C156" s="202"/>
      <c r="D156" s="203"/>
      <c r="E156" s="203"/>
      <c r="F156" s="202"/>
      <c r="G156" s="202"/>
      <c r="H156" s="203"/>
      <c r="I156" s="203"/>
      <c r="J156" s="203"/>
      <c r="K156" s="203"/>
      <c r="L156" s="203"/>
      <c r="M156" s="203"/>
      <c r="N156" s="203"/>
      <c r="O156" s="203"/>
      <c r="P156" s="203"/>
      <c r="R156" s="205"/>
      <c r="S156" s="205"/>
      <c r="T156" s="205"/>
      <c r="U156" s="205"/>
      <c r="V156" s="204"/>
      <c r="W156" s="204"/>
      <c r="X156" s="204"/>
      <c r="Y156" s="204"/>
      <c r="Z156" s="204"/>
      <c r="AA156" s="204"/>
      <c r="AB156" s="204"/>
    </row>
    <row r="157" spans="1:35">
      <c r="B157" s="202"/>
      <c r="C157" s="202"/>
      <c r="D157" s="203"/>
      <c r="E157" s="203"/>
      <c r="F157" s="202"/>
      <c r="G157" s="202"/>
      <c r="H157" s="203"/>
      <c r="I157" s="203"/>
      <c r="J157" s="203"/>
      <c r="K157" s="203"/>
      <c r="L157" s="203"/>
      <c r="M157" s="203"/>
      <c r="N157" s="203"/>
      <c r="O157" s="203"/>
      <c r="P157" s="203"/>
      <c r="R157" s="205"/>
      <c r="S157" s="205"/>
      <c r="T157" s="205"/>
      <c r="U157" s="205"/>
      <c r="V157" s="204"/>
      <c r="W157" s="204"/>
      <c r="X157" s="204"/>
      <c r="Y157" s="204"/>
      <c r="Z157" s="204"/>
      <c r="AA157" s="204"/>
      <c r="AB157" s="204"/>
    </row>
    <row r="158" spans="1:35">
      <c r="B158" s="202"/>
      <c r="C158" s="202"/>
      <c r="D158" s="203"/>
      <c r="E158" s="203"/>
      <c r="F158" s="202"/>
      <c r="G158" s="202"/>
      <c r="H158" s="203"/>
      <c r="I158" s="203"/>
      <c r="J158" s="203"/>
      <c r="K158" s="203"/>
      <c r="L158" s="203"/>
      <c r="M158" s="203"/>
      <c r="N158" s="203"/>
      <c r="O158" s="203"/>
      <c r="P158" s="203"/>
      <c r="R158" s="205"/>
      <c r="S158" s="205"/>
      <c r="T158" s="205"/>
      <c r="U158" s="205"/>
      <c r="V158" s="204"/>
      <c r="W158" s="204"/>
      <c r="X158" s="204"/>
      <c r="Y158" s="204"/>
      <c r="Z158" s="204"/>
      <c r="AA158" s="204"/>
      <c r="AB158" s="204"/>
    </row>
    <row r="159" spans="1:35">
      <c r="B159" s="202"/>
      <c r="C159" s="202"/>
      <c r="D159" s="203"/>
      <c r="E159" s="203"/>
      <c r="F159" s="202"/>
      <c r="G159" s="202"/>
      <c r="H159" s="203"/>
      <c r="I159" s="203"/>
      <c r="J159" s="203"/>
      <c r="K159" s="203"/>
      <c r="L159" s="203"/>
      <c r="M159" s="203"/>
      <c r="N159" s="203"/>
      <c r="O159" s="203"/>
      <c r="P159" s="203"/>
      <c r="R159" s="205"/>
      <c r="S159" s="205"/>
      <c r="T159" s="205"/>
      <c r="U159" s="205"/>
      <c r="V159" s="204"/>
      <c r="W159" s="204"/>
      <c r="X159" s="204"/>
      <c r="Y159" s="204"/>
      <c r="Z159" s="204"/>
      <c r="AA159" s="204"/>
      <c r="AB159" s="204"/>
    </row>
    <row r="160" spans="1:35" s="164" customFormat="1">
      <c r="A160" s="204"/>
      <c r="B160" s="202"/>
      <c r="C160" s="202"/>
      <c r="D160" s="203"/>
      <c r="E160" s="203"/>
      <c r="F160" s="202"/>
      <c r="G160" s="202"/>
      <c r="H160" s="203"/>
      <c r="I160" s="203"/>
      <c r="J160" s="203"/>
      <c r="K160" s="203"/>
      <c r="L160" s="203"/>
      <c r="M160" s="203"/>
      <c r="N160" s="203"/>
      <c r="O160" s="203"/>
      <c r="P160" s="203"/>
      <c r="Q160" s="204"/>
      <c r="R160" s="205"/>
      <c r="S160" s="205"/>
      <c r="T160" s="205"/>
      <c r="U160" s="205"/>
      <c r="V160" s="204"/>
      <c r="W160" s="204"/>
      <c r="X160" s="204"/>
      <c r="Y160" s="204"/>
      <c r="Z160" s="204"/>
      <c r="AA160" s="204"/>
      <c r="AB160" s="204"/>
      <c r="AC160" s="219"/>
      <c r="AD160" s="219"/>
      <c r="AE160" s="219"/>
      <c r="AF160" s="219"/>
      <c r="AG160" s="219"/>
      <c r="AH160" s="219"/>
      <c r="AI160" s="219"/>
    </row>
    <row r="161" spans="1:35" s="164" customFormat="1">
      <c r="A161" s="204"/>
      <c r="B161" s="202"/>
      <c r="C161" s="202"/>
      <c r="D161" s="203"/>
      <c r="E161" s="203"/>
      <c r="F161" s="202"/>
      <c r="G161" s="202"/>
      <c r="H161" s="203"/>
      <c r="I161" s="203"/>
      <c r="J161" s="203"/>
      <c r="K161" s="203"/>
      <c r="L161" s="203"/>
      <c r="M161" s="203"/>
      <c r="N161" s="203"/>
      <c r="O161" s="203"/>
      <c r="P161" s="203"/>
      <c r="Q161" s="204"/>
      <c r="R161" s="205"/>
      <c r="S161" s="205"/>
      <c r="T161" s="205"/>
      <c r="U161" s="205"/>
      <c r="V161" s="204"/>
      <c r="W161" s="204"/>
      <c r="X161" s="204"/>
      <c r="Y161" s="204"/>
      <c r="Z161" s="204"/>
      <c r="AA161" s="204"/>
      <c r="AB161" s="204"/>
      <c r="AC161" s="219"/>
      <c r="AD161" s="219"/>
      <c r="AE161" s="219"/>
      <c r="AF161" s="219"/>
      <c r="AG161" s="219"/>
      <c r="AH161" s="219"/>
      <c r="AI161" s="219"/>
    </row>
    <row r="162" spans="1:35" s="164" customFormat="1">
      <c r="A162" s="204"/>
      <c r="B162" s="202"/>
      <c r="C162" s="202"/>
      <c r="D162" s="203"/>
      <c r="E162" s="203"/>
      <c r="F162" s="202"/>
      <c r="G162" s="202"/>
      <c r="H162" s="203"/>
      <c r="I162" s="203"/>
      <c r="J162" s="203"/>
      <c r="K162" s="203"/>
      <c r="L162" s="203"/>
      <c r="M162" s="203"/>
      <c r="N162" s="203"/>
      <c r="O162" s="203"/>
      <c r="P162" s="203"/>
      <c r="Q162" s="204"/>
      <c r="R162" s="205"/>
      <c r="S162" s="205"/>
      <c r="T162" s="205"/>
      <c r="U162" s="205"/>
      <c r="V162" s="204"/>
      <c r="W162" s="204"/>
      <c r="X162" s="204"/>
      <c r="Y162" s="204"/>
      <c r="Z162" s="204"/>
      <c r="AA162" s="204"/>
      <c r="AB162" s="204"/>
      <c r="AC162" s="219"/>
      <c r="AD162" s="219"/>
      <c r="AE162" s="219"/>
      <c r="AF162" s="219"/>
      <c r="AG162" s="219"/>
      <c r="AH162" s="219"/>
      <c r="AI162" s="219"/>
    </row>
    <row r="163" spans="1:35" s="164" customFormat="1">
      <c r="A163" s="204"/>
      <c r="B163" s="202"/>
      <c r="C163" s="202"/>
      <c r="D163" s="203"/>
      <c r="E163" s="203"/>
      <c r="F163" s="202"/>
      <c r="G163" s="202"/>
      <c r="H163" s="203"/>
      <c r="I163" s="203"/>
      <c r="J163" s="203"/>
      <c r="K163" s="203"/>
      <c r="L163" s="203"/>
      <c r="M163" s="203"/>
      <c r="N163" s="203"/>
      <c r="O163" s="203"/>
      <c r="P163" s="203"/>
      <c r="Q163" s="204"/>
      <c r="R163" s="205"/>
      <c r="S163" s="205"/>
      <c r="T163" s="205"/>
      <c r="U163" s="205"/>
      <c r="V163" s="204"/>
      <c r="W163" s="204"/>
      <c r="X163" s="204"/>
      <c r="Y163" s="204"/>
      <c r="Z163" s="204"/>
      <c r="AA163" s="204"/>
      <c r="AB163" s="204"/>
      <c r="AC163" s="219"/>
      <c r="AD163" s="219"/>
      <c r="AE163" s="219"/>
      <c r="AF163" s="219"/>
      <c r="AG163" s="219"/>
      <c r="AH163" s="219"/>
      <c r="AI163" s="219"/>
    </row>
    <row r="164" spans="1:35" s="164" customFormat="1">
      <c r="A164" s="204"/>
      <c r="B164" s="202"/>
      <c r="C164" s="202"/>
      <c r="D164" s="203"/>
      <c r="E164" s="203"/>
      <c r="F164" s="202"/>
      <c r="G164" s="202"/>
      <c r="H164" s="203"/>
      <c r="I164" s="203"/>
      <c r="J164" s="203"/>
      <c r="K164" s="203"/>
      <c r="L164" s="203"/>
      <c r="M164" s="203"/>
      <c r="N164" s="203"/>
      <c r="O164" s="203"/>
      <c r="P164" s="203"/>
      <c r="Q164" s="204"/>
      <c r="R164" s="205"/>
      <c r="S164" s="205"/>
      <c r="T164" s="205"/>
      <c r="U164" s="205"/>
      <c r="V164" s="204"/>
      <c r="W164" s="204"/>
      <c r="X164" s="204"/>
      <c r="Y164" s="204"/>
      <c r="Z164" s="204"/>
      <c r="AA164" s="204"/>
      <c r="AB164" s="204"/>
      <c r="AC164" s="219"/>
      <c r="AD164" s="219"/>
      <c r="AE164" s="219"/>
      <c r="AF164" s="219"/>
      <c r="AG164" s="219"/>
      <c r="AH164" s="219"/>
      <c r="AI164" s="219"/>
    </row>
    <row r="165" spans="1:35" s="164" customFormat="1">
      <c r="A165" s="204"/>
      <c r="B165" s="202"/>
      <c r="C165" s="202"/>
      <c r="D165" s="203"/>
      <c r="E165" s="203"/>
      <c r="F165" s="202"/>
      <c r="G165" s="202"/>
      <c r="H165" s="203"/>
      <c r="I165" s="203"/>
      <c r="J165" s="203"/>
      <c r="K165" s="203"/>
      <c r="L165" s="203"/>
      <c r="M165" s="203"/>
      <c r="N165" s="203"/>
      <c r="O165" s="203"/>
      <c r="P165" s="203"/>
      <c r="Q165" s="204"/>
      <c r="R165" s="205"/>
      <c r="S165" s="205"/>
      <c r="T165" s="205"/>
      <c r="U165" s="205"/>
      <c r="V165" s="204"/>
      <c r="W165" s="204"/>
      <c r="X165" s="204"/>
      <c r="Y165" s="204"/>
      <c r="Z165" s="204"/>
      <c r="AA165" s="204"/>
      <c r="AB165" s="204"/>
      <c r="AC165" s="219"/>
      <c r="AD165" s="219"/>
      <c r="AE165" s="219"/>
      <c r="AF165" s="219"/>
      <c r="AG165" s="219"/>
      <c r="AH165" s="219"/>
      <c r="AI165" s="219"/>
    </row>
    <row r="166" spans="1:35" s="164" customFormat="1">
      <c r="A166" s="204"/>
      <c r="B166" s="202"/>
      <c r="C166" s="202"/>
      <c r="D166" s="203"/>
      <c r="E166" s="203"/>
      <c r="F166" s="202"/>
      <c r="G166" s="202"/>
      <c r="H166" s="203"/>
      <c r="I166" s="203"/>
      <c r="J166" s="203"/>
      <c r="K166" s="203"/>
      <c r="L166" s="203"/>
      <c r="M166" s="203"/>
      <c r="N166" s="203"/>
      <c r="O166" s="203"/>
      <c r="P166" s="203"/>
      <c r="Q166" s="204"/>
      <c r="R166" s="205"/>
      <c r="S166" s="205"/>
      <c r="T166" s="205"/>
      <c r="U166" s="205"/>
      <c r="V166" s="204"/>
      <c r="W166" s="204"/>
      <c r="X166" s="204"/>
      <c r="Y166" s="204"/>
      <c r="Z166" s="204"/>
      <c r="AA166" s="204"/>
      <c r="AB166" s="204"/>
      <c r="AC166" s="219"/>
      <c r="AD166" s="219"/>
      <c r="AE166" s="219"/>
      <c r="AF166" s="219"/>
      <c r="AG166" s="219"/>
      <c r="AH166" s="219"/>
      <c r="AI166" s="219"/>
    </row>
    <row r="167" spans="1:35" s="164" customFormat="1">
      <c r="A167" s="204"/>
      <c r="B167" s="202"/>
      <c r="C167" s="202"/>
      <c r="D167" s="203"/>
      <c r="E167" s="203"/>
      <c r="F167" s="202"/>
      <c r="G167" s="202"/>
      <c r="H167" s="203"/>
      <c r="I167" s="203"/>
      <c r="J167" s="203"/>
      <c r="K167" s="203"/>
      <c r="L167" s="203"/>
      <c r="M167" s="203"/>
      <c r="N167" s="203"/>
      <c r="O167" s="203"/>
      <c r="P167" s="203"/>
      <c r="Q167" s="204"/>
      <c r="R167" s="205"/>
      <c r="S167" s="205"/>
      <c r="T167" s="205"/>
      <c r="U167" s="205"/>
      <c r="V167" s="204"/>
      <c r="W167" s="204"/>
      <c r="X167" s="204"/>
      <c r="Y167" s="204"/>
      <c r="Z167" s="204"/>
      <c r="AA167" s="204"/>
      <c r="AB167" s="204"/>
      <c r="AC167" s="219"/>
      <c r="AD167" s="219"/>
      <c r="AE167" s="219"/>
      <c r="AF167" s="219"/>
      <c r="AG167" s="219"/>
      <c r="AH167" s="219"/>
      <c r="AI167" s="219"/>
    </row>
    <row r="168" spans="1:35" s="164" customFormat="1">
      <c r="A168" s="204"/>
      <c r="B168" s="202"/>
      <c r="C168" s="202"/>
      <c r="D168" s="203"/>
      <c r="E168" s="203"/>
      <c r="F168" s="202"/>
      <c r="G168" s="202"/>
      <c r="H168" s="203"/>
      <c r="I168" s="203"/>
      <c r="J168" s="203"/>
      <c r="K168" s="203"/>
      <c r="L168" s="203"/>
      <c r="M168" s="203"/>
      <c r="N168" s="203"/>
      <c r="O168" s="203"/>
      <c r="P168" s="203"/>
      <c r="Q168" s="204"/>
      <c r="R168" s="205"/>
      <c r="S168" s="205"/>
      <c r="T168" s="205"/>
      <c r="U168" s="205"/>
      <c r="V168" s="204"/>
      <c r="W168" s="204"/>
      <c r="X168" s="204"/>
      <c r="Y168" s="204"/>
      <c r="Z168" s="204"/>
      <c r="AA168" s="204"/>
      <c r="AB168" s="204"/>
      <c r="AC168" s="219"/>
      <c r="AD168" s="219"/>
      <c r="AE168" s="219"/>
      <c r="AF168" s="219"/>
      <c r="AG168" s="219"/>
      <c r="AH168" s="219"/>
      <c r="AI168" s="219"/>
    </row>
    <row r="169" spans="1:35" s="164" customFormat="1">
      <c r="A169" s="204"/>
      <c r="B169" s="202"/>
      <c r="C169" s="202"/>
      <c r="D169" s="203"/>
      <c r="E169" s="203"/>
      <c r="F169" s="202"/>
      <c r="G169" s="202"/>
      <c r="H169" s="203"/>
      <c r="I169" s="203"/>
      <c r="J169" s="203"/>
      <c r="K169" s="203"/>
      <c r="L169" s="203"/>
      <c r="M169" s="203"/>
      <c r="N169" s="203"/>
      <c r="O169" s="203"/>
      <c r="P169" s="203"/>
      <c r="Q169" s="204"/>
      <c r="R169" s="205"/>
      <c r="S169" s="205"/>
      <c r="T169" s="205"/>
      <c r="U169" s="205"/>
      <c r="V169" s="204"/>
      <c r="W169" s="204"/>
      <c r="X169" s="204"/>
      <c r="Y169" s="204"/>
      <c r="Z169" s="204"/>
      <c r="AA169" s="204"/>
      <c r="AB169" s="204"/>
      <c r="AC169" s="219"/>
      <c r="AD169" s="219"/>
      <c r="AE169" s="219"/>
      <c r="AF169" s="219"/>
      <c r="AG169" s="219"/>
      <c r="AH169" s="219"/>
      <c r="AI169" s="219"/>
    </row>
    <row r="170" spans="1:35" s="164" customFormat="1">
      <c r="A170" s="204"/>
      <c r="B170" s="202"/>
      <c r="C170" s="202"/>
      <c r="D170" s="203"/>
      <c r="E170" s="203"/>
      <c r="F170" s="202"/>
      <c r="G170" s="202"/>
      <c r="H170" s="203"/>
      <c r="I170" s="203"/>
      <c r="J170" s="203"/>
      <c r="K170" s="203"/>
      <c r="L170" s="203"/>
      <c r="M170" s="203"/>
      <c r="N170" s="203"/>
      <c r="O170" s="203"/>
      <c r="P170" s="203"/>
      <c r="Q170" s="204"/>
      <c r="R170" s="205"/>
      <c r="S170" s="205"/>
      <c r="T170" s="205"/>
      <c r="U170" s="205"/>
      <c r="V170" s="204"/>
      <c r="W170" s="204"/>
      <c r="X170" s="204"/>
      <c r="Y170" s="204"/>
      <c r="Z170" s="204"/>
      <c r="AA170" s="204"/>
      <c r="AB170" s="204"/>
      <c r="AC170" s="219"/>
      <c r="AD170" s="219"/>
      <c r="AE170" s="219"/>
      <c r="AF170" s="219"/>
      <c r="AG170" s="219"/>
      <c r="AH170" s="219"/>
      <c r="AI170" s="219"/>
    </row>
    <row r="171" spans="1:35" s="164" customFormat="1">
      <c r="A171" s="204"/>
      <c r="B171" s="202"/>
      <c r="C171" s="202"/>
      <c r="D171" s="203"/>
      <c r="E171" s="203"/>
      <c r="F171" s="202"/>
      <c r="G171" s="202"/>
      <c r="H171" s="203"/>
      <c r="I171" s="203"/>
      <c r="J171" s="203"/>
      <c r="K171" s="203"/>
      <c r="L171" s="203"/>
      <c r="M171" s="203"/>
      <c r="N171" s="203"/>
      <c r="O171" s="203"/>
      <c r="P171" s="203"/>
      <c r="Q171" s="204"/>
      <c r="R171" s="205"/>
      <c r="S171" s="205"/>
      <c r="T171" s="205"/>
      <c r="U171" s="205"/>
      <c r="V171" s="204"/>
      <c r="W171" s="204"/>
      <c r="X171" s="204"/>
      <c r="Y171" s="204"/>
      <c r="Z171" s="204"/>
      <c r="AA171" s="204"/>
      <c r="AB171" s="204"/>
      <c r="AC171" s="219"/>
      <c r="AD171" s="219"/>
      <c r="AE171" s="219"/>
      <c r="AF171" s="219"/>
      <c r="AG171" s="219"/>
      <c r="AH171" s="219"/>
      <c r="AI171" s="219"/>
    </row>
    <row r="172" spans="1:35" s="164" customFormat="1">
      <c r="A172" s="204"/>
      <c r="B172" s="202"/>
      <c r="C172" s="202"/>
      <c r="D172" s="203"/>
      <c r="E172" s="203"/>
      <c r="F172" s="202"/>
      <c r="G172" s="202"/>
      <c r="H172" s="203"/>
      <c r="I172" s="203"/>
      <c r="J172" s="203"/>
      <c r="K172" s="203"/>
      <c r="L172" s="203"/>
      <c r="M172" s="203"/>
      <c r="N172" s="203"/>
      <c r="O172" s="203"/>
      <c r="P172" s="203"/>
      <c r="Q172" s="204"/>
      <c r="R172" s="205"/>
      <c r="S172" s="205"/>
      <c r="T172" s="205"/>
      <c r="U172" s="205"/>
      <c r="V172" s="204"/>
      <c r="W172" s="204"/>
      <c r="X172" s="204"/>
      <c r="Y172" s="204"/>
      <c r="Z172" s="204"/>
      <c r="AA172" s="204"/>
      <c r="AB172" s="204"/>
      <c r="AC172" s="219"/>
      <c r="AD172" s="219"/>
      <c r="AE172" s="219"/>
      <c r="AF172" s="219"/>
      <c r="AG172" s="219"/>
      <c r="AH172" s="219"/>
      <c r="AI172" s="219"/>
    </row>
    <row r="173" spans="1:35" s="164" customFormat="1">
      <c r="A173" s="204"/>
      <c r="B173" s="202"/>
      <c r="C173" s="202"/>
      <c r="D173" s="203"/>
      <c r="E173" s="203"/>
      <c r="F173" s="202"/>
      <c r="G173" s="202"/>
      <c r="H173" s="203"/>
      <c r="I173" s="203"/>
      <c r="J173" s="203"/>
      <c r="K173" s="203"/>
      <c r="L173" s="203"/>
      <c r="M173" s="203"/>
      <c r="N173" s="203"/>
      <c r="O173" s="203"/>
      <c r="P173" s="203"/>
      <c r="Q173" s="204"/>
      <c r="R173" s="205"/>
      <c r="S173" s="205"/>
      <c r="T173" s="205"/>
      <c r="U173" s="205"/>
      <c r="V173" s="204"/>
      <c r="W173" s="204"/>
      <c r="X173" s="204"/>
      <c r="Y173" s="204"/>
      <c r="Z173" s="204"/>
      <c r="AA173" s="204"/>
      <c r="AB173" s="204"/>
      <c r="AC173" s="219"/>
      <c r="AD173" s="219"/>
      <c r="AE173" s="219"/>
      <c r="AF173" s="219"/>
      <c r="AG173" s="219"/>
      <c r="AH173" s="219"/>
      <c r="AI173" s="219"/>
    </row>
    <row r="174" spans="1:35" s="164" customFormat="1">
      <c r="A174" s="204"/>
      <c r="B174" s="202"/>
      <c r="C174" s="202"/>
      <c r="D174" s="203"/>
      <c r="E174" s="203"/>
      <c r="F174" s="202"/>
      <c r="G174" s="202"/>
      <c r="H174" s="203"/>
      <c r="I174" s="203"/>
      <c r="J174" s="203"/>
      <c r="K174" s="203"/>
      <c r="L174" s="203"/>
      <c r="M174" s="203"/>
      <c r="N174" s="203"/>
      <c r="O174" s="203"/>
      <c r="P174" s="203"/>
      <c r="Q174" s="204"/>
      <c r="R174" s="205"/>
      <c r="S174" s="205"/>
      <c r="T174" s="205"/>
      <c r="U174" s="205"/>
      <c r="V174" s="204"/>
      <c r="W174" s="204"/>
      <c r="X174" s="204"/>
      <c r="Y174" s="204"/>
      <c r="Z174" s="204"/>
      <c r="AA174" s="204"/>
      <c r="AB174" s="204"/>
      <c r="AC174" s="219"/>
      <c r="AD174" s="219"/>
      <c r="AE174" s="219"/>
      <c r="AF174" s="219"/>
      <c r="AG174" s="219"/>
      <c r="AH174" s="219"/>
      <c r="AI174" s="219"/>
    </row>
    <row r="175" spans="1:35" s="164" customFormat="1">
      <c r="A175" s="204"/>
      <c r="B175" s="202"/>
      <c r="C175" s="202"/>
      <c r="D175" s="203"/>
      <c r="E175" s="203"/>
      <c r="F175" s="202"/>
      <c r="G175" s="202"/>
      <c r="H175" s="203"/>
      <c r="I175" s="203"/>
      <c r="J175" s="203"/>
      <c r="K175" s="203"/>
      <c r="L175" s="203"/>
      <c r="M175" s="203"/>
      <c r="N175" s="203"/>
      <c r="O175" s="203"/>
      <c r="P175" s="203"/>
      <c r="Q175" s="204"/>
      <c r="R175" s="205"/>
      <c r="S175" s="205"/>
      <c r="T175" s="205"/>
      <c r="U175" s="205"/>
      <c r="V175" s="204"/>
      <c r="W175" s="204"/>
      <c r="X175" s="204"/>
      <c r="Y175" s="204"/>
      <c r="Z175" s="204"/>
      <c r="AA175" s="204"/>
      <c r="AB175" s="204"/>
      <c r="AC175" s="219"/>
      <c r="AD175" s="219"/>
      <c r="AE175" s="219"/>
      <c r="AF175" s="219"/>
      <c r="AG175" s="219"/>
      <c r="AH175" s="219"/>
      <c r="AI175" s="219"/>
    </row>
    <row r="176" spans="1:35" s="164" customFormat="1">
      <c r="A176" s="204"/>
      <c r="B176" s="202"/>
      <c r="C176" s="202"/>
      <c r="D176" s="203"/>
      <c r="E176" s="203"/>
      <c r="F176" s="202"/>
      <c r="G176" s="202"/>
      <c r="H176" s="203"/>
      <c r="I176" s="203"/>
      <c r="J176" s="203"/>
      <c r="K176" s="203"/>
      <c r="L176" s="203"/>
      <c r="M176" s="203"/>
      <c r="N176" s="203"/>
      <c r="O176" s="203"/>
      <c r="P176" s="203"/>
      <c r="Q176" s="204"/>
      <c r="R176" s="205"/>
      <c r="S176" s="205"/>
      <c r="T176" s="205"/>
      <c r="U176" s="205"/>
      <c r="V176" s="204"/>
      <c r="W176" s="204"/>
      <c r="X176" s="204"/>
      <c r="Y176" s="204"/>
      <c r="Z176" s="204"/>
      <c r="AA176" s="204"/>
      <c r="AB176" s="204"/>
      <c r="AC176" s="219"/>
      <c r="AD176" s="219"/>
      <c r="AE176" s="219"/>
      <c r="AF176" s="219"/>
      <c r="AG176" s="219"/>
      <c r="AH176" s="219"/>
      <c r="AI176" s="219"/>
    </row>
    <row r="177" spans="1:35" s="164" customFormat="1">
      <c r="A177" s="204"/>
      <c r="B177" s="202"/>
      <c r="C177" s="202"/>
      <c r="D177" s="203"/>
      <c r="E177" s="203"/>
      <c r="F177" s="202"/>
      <c r="G177" s="202"/>
      <c r="H177" s="203"/>
      <c r="I177" s="203"/>
      <c r="J177" s="203"/>
      <c r="K177" s="203"/>
      <c r="L177" s="203"/>
      <c r="M177" s="203"/>
      <c r="N177" s="203"/>
      <c r="O177" s="203"/>
      <c r="P177" s="203"/>
      <c r="Q177" s="204"/>
      <c r="R177" s="205"/>
      <c r="S177" s="205"/>
      <c r="T177" s="205"/>
      <c r="U177" s="205"/>
      <c r="V177" s="204"/>
      <c r="W177" s="204"/>
      <c r="X177" s="204"/>
      <c r="Y177" s="204"/>
      <c r="Z177" s="204"/>
      <c r="AA177" s="204"/>
      <c r="AB177" s="204"/>
      <c r="AC177" s="219"/>
      <c r="AD177" s="219"/>
      <c r="AE177" s="219"/>
      <c r="AF177" s="219"/>
      <c r="AG177" s="219"/>
      <c r="AH177" s="219"/>
      <c r="AI177" s="219"/>
    </row>
    <row r="178" spans="1:35" s="164" customFormat="1">
      <c r="A178" s="204"/>
      <c r="B178" s="202"/>
      <c r="C178" s="202"/>
      <c r="D178" s="203"/>
      <c r="E178" s="203"/>
      <c r="F178" s="202"/>
      <c r="G178" s="202"/>
      <c r="H178" s="203"/>
      <c r="I178" s="203"/>
      <c r="J178" s="203"/>
      <c r="K178" s="203"/>
      <c r="L178" s="203"/>
      <c r="M178" s="203"/>
      <c r="N178" s="203"/>
      <c r="O178" s="203"/>
      <c r="P178" s="203"/>
      <c r="Q178" s="204"/>
      <c r="R178" s="205"/>
      <c r="S178" s="205"/>
      <c r="T178" s="205"/>
      <c r="U178" s="205"/>
      <c r="V178" s="204"/>
      <c r="W178" s="204"/>
      <c r="X178" s="204"/>
      <c r="Y178" s="204"/>
      <c r="Z178" s="204"/>
      <c r="AA178" s="204"/>
      <c r="AB178" s="204"/>
      <c r="AC178" s="219"/>
      <c r="AD178" s="219"/>
      <c r="AE178" s="219"/>
      <c r="AF178" s="219"/>
      <c r="AG178" s="219"/>
      <c r="AH178" s="219"/>
      <c r="AI178" s="219"/>
    </row>
    <row r="179" spans="1:35" s="164" customFormat="1">
      <c r="A179" s="204"/>
      <c r="B179" s="202"/>
      <c r="C179" s="202"/>
      <c r="D179" s="203"/>
      <c r="E179" s="203"/>
      <c r="F179" s="202"/>
      <c r="G179" s="202"/>
      <c r="H179" s="203"/>
      <c r="I179" s="203"/>
      <c r="J179" s="203"/>
      <c r="K179" s="203"/>
      <c r="L179" s="203"/>
      <c r="M179" s="203"/>
      <c r="N179" s="203"/>
      <c r="O179" s="203"/>
      <c r="P179" s="203"/>
      <c r="Q179" s="204"/>
      <c r="R179" s="205"/>
      <c r="S179" s="205"/>
      <c r="T179" s="205"/>
      <c r="U179" s="205"/>
      <c r="V179" s="204"/>
      <c r="W179" s="204"/>
      <c r="X179" s="204"/>
      <c r="Y179" s="204"/>
      <c r="Z179" s="204"/>
      <c r="AA179" s="204"/>
      <c r="AB179" s="204"/>
      <c r="AC179" s="219"/>
      <c r="AD179" s="219"/>
      <c r="AE179" s="219"/>
      <c r="AF179" s="219"/>
      <c r="AG179" s="219"/>
      <c r="AH179" s="219"/>
      <c r="AI179" s="219"/>
    </row>
    <row r="180" spans="1:35" s="164" customFormat="1">
      <c r="A180" s="204"/>
      <c r="B180" s="202"/>
      <c r="C180" s="202"/>
      <c r="D180" s="203"/>
      <c r="E180" s="203"/>
      <c r="F180" s="202"/>
      <c r="G180" s="202"/>
      <c r="H180" s="203"/>
      <c r="I180" s="203"/>
      <c r="J180" s="203"/>
      <c r="K180" s="203"/>
      <c r="L180" s="203"/>
      <c r="M180" s="203"/>
      <c r="N180" s="203"/>
      <c r="O180" s="203"/>
      <c r="P180" s="203"/>
      <c r="Q180" s="204"/>
      <c r="R180" s="205"/>
      <c r="S180" s="205"/>
      <c r="T180" s="205"/>
      <c r="U180" s="205"/>
      <c r="V180" s="204"/>
      <c r="W180" s="204"/>
      <c r="X180" s="204"/>
      <c r="Y180" s="204"/>
      <c r="Z180" s="204"/>
      <c r="AA180" s="204"/>
      <c r="AB180" s="204"/>
      <c r="AC180" s="219"/>
      <c r="AD180" s="219"/>
      <c r="AE180" s="219"/>
      <c r="AF180" s="219"/>
      <c r="AG180" s="219"/>
      <c r="AH180" s="219"/>
      <c r="AI180" s="219"/>
    </row>
    <row r="181" spans="1:35" s="164" customFormat="1">
      <c r="A181" s="204"/>
      <c r="B181" s="202"/>
      <c r="C181" s="202"/>
      <c r="D181" s="203"/>
      <c r="E181" s="203"/>
      <c r="F181" s="202"/>
      <c r="G181" s="202"/>
      <c r="H181" s="203"/>
      <c r="I181" s="203"/>
      <c r="J181" s="203"/>
      <c r="K181" s="203"/>
      <c r="L181" s="203"/>
      <c r="M181" s="203"/>
      <c r="N181" s="203"/>
      <c r="O181" s="203"/>
      <c r="P181" s="203"/>
      <c r="Q181" s="204"/>
      <c r="R181" s="205"/>
      <c r="S181" s="205"/>
      <c r="T181" s="205"/>
      <c r="U181" s="205"/>
      <c r="V181" s="204"/>
      <c r="W181" s="204"/>
      <c r="X181" s="204"/>
      <c r="Y181" s="204"/>
      <c r="Z181" s="204"/>
      <c r="AA181" s="204"/>
      <c r="AB181" s="204"/>
      <c r="AC181" s="219"/>
      <c r="AD181" s="219"/>
      <c r="AE181" s="219"/>
      <c r="AF181" s="219"/>
      <c r="AG181" s="219"/>
      <c r="AH181" s="219"/>
      <c r="AI181" s="219"/>
    </row>
    <row r="182" spans="1:35" s="164" customFormat="1">
      <c r="A182" s="204"/>
      <c r="B182" s="202"/>
      <c r="C182" s="202"/>
      <c r="D182" s="203"/>
      <c r="E182" s="203"/>
      <c r="F182" s="202"/>
      <c r="G182" s="202"/>
      <c r="H182" s="203"/>
      <c r="I182" s="203"/>
      <c r="J182" s="203"/>
      <c r="K182" s="203"/>
      <c r="L182" s="203"/>
      <c r="M182" s="203"/>
      <c r="N182" s="203"/>
      <c r="O182" s="203"/>
      <c r="P182" s="203"/>
      <c r="Q182" s="204"/>
      <c r="R182" s="205"/>
      <c r="S182" s="205"/>
      <c r="T182" s="205"/>
      <c r="U182" s="205"/>
      <c r="V182" s="204"/>
      <c r="W182" s="204"/>
      <c r="X182" s="204"/>
      <c r="Y182" s="204"/>
      <c r="Z182" s="204"/>
      <c r="AA182" s="204"/>
      <c r="AB182" s="204"/>
      <c r="AC182" s="219"/>
      <c r="AD182" s="219"/>
      <c r="AE182" s="219"/>
      <c r="AF182" s="219"/>
      <c r="AG182" s="219"/>
      <c r="AH182" s="219"/>
      <c r="AI182" s="219"/>
    </row>
    <row r="183" spans="1:35" s="164" customFormat="1">
      <c r="A183" s="204"/>
      <c r="B183" s="202"/>
      <c r="C183" s="202"/>
      <c r="D183" s="203"/>
      <c r="E183" s="203"/>
      <c r="F183" s="202"/>
      <c r="G183" s="202"/>
      <c r="H183" s="203"/>
      <c r="I183" s="203"/>
      <c r="J183" s="203"/>
      <c r="K183" s="203"/>
      <c r="L183" s="203"/>
      <c r="M183" s="203"/>
      <c r="N183" s="203"/>
      <c r="O183" s="203"/>
      <c r="P183" s="203"/>
      <c r="Q183" s="204"/>
      <c r="R183" s="205"/>
      <c r="S183" s="205"/>
      <c r="T183" s="205"/>
      <c r="U183" s="205"/>
      <c r="V183" s="204"/>
      <c r="W183" s="204"/>
      <c r="X183" s="204"/>
      <c r="Y183" s="204"/>
      <c r="Z183" s="204"/>
      <c r="AA183" s="204"/>
      <c r="AB183" s="204"/>
      <c r="AC183" s="219"/>
      <c r="AD183" s="219"/>
      <c r="AE183" s="219"/>
      <c r="AF183" s="219"/>
      <c r="AG183" s="219"/>
      <c r="AH183" s="219"/>
      <c r="AI183" s="219"/>
    </row>
    <row r="184" spans="1:35" s="164" customFormat="1">
      <c r="A184" s="204"/>
      <c r="B184" s="202"/>
      <c r="C184" s="202"/>
      <c r="D184" s="203"/>
      <c r="E184" s="203"/>
      <c r="F184" s="202"/>
      <c r="G184" s="202"/>
      <c r="H184" s="203"/>
      <c r="I184" s="203"/>
      <c r="J184" s="203"/>
      <c r="K184" s="203"/>
      <c r="L184" s="203"/>
      <c r="M184" s="203"/>
      <c r="N184" s="203"/>
      <c r="O184" s="203"/>
      <c r="P184" s="203"/>
      <c r="Q184" s="204"/>
      <c r="R184" s="205"/>
      <c r="S184" s="205"/>
      <c r="T184" s="205"/>
      <c r="U184" s="205"/>
      <c r="V184" s="204"/>
      <c r="W184" s="204"/>
      <c r="X184" s="204"/>
      <c r="Y184" s="204"/>
      <c r="Z184" s="204"/>
      <c r="AA184" s="204"/>
      <c r="AB184" s="204"/>
      <c r="AC184" s="219"/>
      <c r="AD184" s="219"/>
      <c r="AE184" s="219"/>
      <c r="AF184" s="219"/>
      <c r="AG184" s="219"/>
      <c r="AH184" s="219"/>
      <c r="AI184" s="219"/>
    </row>
    <row r="185" spans="1:35" s="164" customFormat="1">
      <c r="A185" s="204"/>
      <c r="B185" s="202"/>
      <c r="C185" s="202"/>
      <c r="D185" s="203"/>
      <c r="E185" s="203"/>
      <c r="F185" s="202"/>
      <c r="G185" s="202"/>
      <c r="H185" s="203"/>
      <c r="I185" s="203"/>
      <c r="J185" s="203"/>
      <c r="K185" s="203"/>
      <c r="L185" s="203"/>
      <c r="M185" s="203"/>
      <c r="N185" s="203"/>
      <c r="O185" s="203"/>
      <c r="P185" s="203"/>
      <c r="Q185" s="204"/>
      <c r="R185" s="205"/>
      <c r="S185" s="205"/>
      <c r="T185" s="205"/>
      <c r="U185" s="205"/>
      <c r="V185" s="204"/>
      <c r="W185" s="204"/>
      <c r="X185" s="204"/>
      <c r="Y185" s="204"/>
      <c r="Z185" s="204"/>
      <c r="AA185" s="204"/>
      <c r="AB185" s="204"/>
      <c r="AC185" s="219"/>
      <c r="AD185" s="219"/>
      <c r="AE185" s="219"/>
      <c r="AF185" s="219"/>
      <c r="AG185" s="219"/>
      <c r="AH185" s="219"/>
      <c r="AI185" s="219"/>
    </row>
    <row r="186" spans="1:35" s="164" customFormat="1">
      <c r="A186" s="204"/>
      <c r="B186" s="202"/>
      <c r="C186" s="202"/>
      <c r="D186" s="203"/>
      <c r="E186" s="203"/>
      <c r="F186" s="202"/>
      <c r="G186" s="202"/>
      <c r="H186" s="203"/>
      <c r="I186" s="203"/>
      <c r="J186" s="203"/>
      <c r="K186" s="203"/>
      <c r="L186" s="203"/>
      <c r="M186" s="203"/>
      <c r="N186" s="203"/>
      <c r="O186" s="203"/>
      <c r="P186" s="203"/>
      <c r="Q186" s="204"/>
      <c r="R186" s="205"/>
      <c r="S186" s="205"/>
      <c r="T186" s="205"/>
      <c r="U186" s="205"/>
      <c r="V186" s="204"/>
      <c r="W186" s="204"/>
      <c r="X186" s="204"/>
      <c r="Y186" s="204"/>
      <c r="Z186" s="204"/>
      <c r="AA186" s="204"/>
      <c r="AB186" s="204"/>
      <c r="AC186" s="219"/>
      <c r="AD186" s="219"/>
      <c r="AE186" s="219"/>
      <c r="AF186" s="219"/>
      <c r="AG186" s="219"/>
      <c r="AH186" s="219"/>
      <c r="AI186" s="219"/>
    </row>
    <row r="187" spans="1:35" s="164" customFormat="1">
      <c r="A187" s="204"/>
      <c r="B187" s="202"/>
      <c r="C187" s="202"/>
      <c r="D187" s="203"/>
      <c r="E187" s="203"/>
      <c r="F187" s="202"/>
      <c r="G187" s="202"/>
      <c r="H187" s="203"/>
      <c r="I187" s="203"/>
      <c r="J187" s="203"/>
      <c r="K187" s="203"/>
      <c r="L187" s="203"/>
      <c r="M187" s="203"/>
      <c r="N187" s="203"/>
      <c r="O187" s="203"/>
      <c r="P187" s="203"/>
      <c r="Q187" s="204"/>
      <c r="R187" s="205"/>
      <c r="S187" s="205"/>
      <c r="T187" s="205"/>
      <c r="U187" s="205"/>
      <c r="V187" s="204"/>
      <c r="W187" s="204"/>
      <c r="X187" s="204"/>
      <c r="Y187" s="204"/>
      <c r="Z187" s="204"/>
      <c r="AA187" s="204"/>
      <c r="AB187" s="204"/>
      <c r="AC187" s="219"/>
      <c r="AD187" s="219"/>
      <c r="AE187" s="219"/>
      <c r="AF187" s="219"/>
      <c r="AG187" s="219"/>
      <c r="AH187" s="219"/>
      <c r="AI187" s="219"/>
    </row>
    <row r="188" spans="1:35" s="164" customFormat="1">
      <c r="A188" s="204"/>
      <c r="B188" s="202"/>
      <c r="C188" s="202"/>
      <c r="D188" s="203"/>
      <c r="E188" s="203"/>
      <c r="F188" s="202"/>
      <c r="G188" s="202"/>
      <c r="H188" s="203"/>
      <c r="I188" s="203"/>
      <c r="J188" s="203"/>
      <c r="K188" s="203"/>
      <c r="L188" s="203"/>
      <c r="M188" s="203"/>
      <c r="N188" s="203"/>
      <c r="O188" s="203"/>
      <c r="P188" s="203"/>
      <c r="Q188" s="204"/>
      <c r="R188" s="205"/>
      <c r="S188" s="205"/>
      <c r="T188" s="205"/>
      <c r="U188" s="205"/>
      <c r="V188" s="204"/>
      <c r="W188" s="204"/>
      <c r="X188" s="204"/>
      <c r="Y188" s="204"/>
      <c r="Z188" s="204"/>
      <c r="AA188" s="204"/>
      <c r="AB188" s="204"/>
      <c r="AC188" s="219"/>
      <c r="AD188" s="219"/>
      <c r="AE188" s="219"/>
      <c r="AF188" s="219"/>
      <c r="AG188" s="219"/>
      <c r="AH188" s="219"/>
      <c r="AI188" s="219"/>
    </row>
    <row r="189" spans="1:35" s="164" customFormat="1">
      <c r="A189" s="204"/>
      <c r="B189" s="202"/>
      <c r="C189" s="202"/>
      <c r="D189" s="203"/>
      <c r="E189" s="203"/>
      <c r="F189" s="202"/>
      <c r="G189" s="202"/>
      <c r="H189" s="203"/>
      <c r="I189" s="203"/>
      <c r="J189" s="203"/>
      <c r="K189" s="203"/>
      <c r="L189" s="203"/>
      <c r="M189" s="203"/>
      <c r="N189" s="203"/>
      <c r="O189" s="203"/>
      <c r="P189" s="203"/>
      <c r="Q189" s="204"/>
      <c r="R189" s="205"/>
      <c r="S189" s="205"/>
      <c r="T189" s="205"/>
      <c r="U189" s="205"/>
      <c r="V189" s="204"/>
      <c r="W189" s="204"/>
      <c r="X189" s="204"/>
      <c r="Y189" s="204"/>
      <c r="Z189" s="204"/>
      <c r="AA189" s="204"/>
      <c r="AB189" s="204"/>
      <c r="AC189" s="219"/>
      <c r="AD189" s="219"/>
      <c r="AE189" s="219"/>
      <c r="AF189" s="219"/>
      <c r="AG189" s="219"/>
      <c r="AH189" s="219"/>
      <c r="AI189" s="219"/>
    </row>
    <row r="190" spans="1:35" s="164" customFormat="1">
      <c r="A190" s="204"/>
      <c r="B190" s="202"/>
      <c r="C190" s="202"/>
      <c r="D190" s="203"/>
      <c r="E190" s="203"/>
      <c r="F190" s="202"/>
      <c r="G190" s="202"/>
      <c r="H190" s="203"/>
      <c r="I190" s="203"/>
      <c r="J190" s="203"/>
      <c r="K190" s="203"/>
      <c r="L190" s="203"/>
      <c r="M190" s="203"/>
      <c r="N190" s="203"/>
      <c r="O190" s="203"/>
      <c r="P190" s="203"/>
      <c r="Q190" s="204"/>
      <c r="R190" s="205"/>
      <c r="S190" s="205"/>
      <c r="T190" s="205"/>
      <c r="U190" s="205"/>
      <c r="V190" s="204"/>
      <c r="W190" s="204"/>
      <c r="X190" s="204"/>
      <c r="Y190" s="204"/>
      <c r="Z190" s="204"/>
      <c r="AA190" s="204"/>
      <c r="AB190" s="204"/>
      <c r="AC190" s="219"/>
      <c r="AD190" s="219"/>
      <c r="AE190" s="219"/>
      <c r="AF190" s="219"/>
      <c r="AG190" s="219"/>
      <c r="AH190" s="219"/>
      <c r="AI190" s="219"/>
    </row>
    <row r="191" spans="1:35" s="164" customFormat="1">
      <c r="A191" s="204"/>
      <c r="B191" s="202"/>
      <c r="C191" s="202"/>
      <c r="D191" s="203"/>
      <c r="E191" s="203"/>
      <c r="F191" s="202"/>
      <c r="G191" s="202"/>
      <c r="H191" s="203"/>
      <c r="I191" s="203"/>
      <c r="J191" s="203"/>
      <c r="K191" s="203"/>
      <c r="L191" s="203"/>
      <c r="M191" s="203"/>
      <c r="N191" s="203"/>
      <c r="O191" s="203"/>
      <c r="P191" s="203"/>
      <c r="Q191" s="204"/>
      <c r="R191" s="205"/>
      <c r="S191" s="205"/>
      <c r="T191" s="205"/>
      <c r="U191" s="205"/>
      <c r="V191" s="204"/>
      <c r="W191" s="204"/>
      <c r="X191" s="204"/>
      <c r="Y191" s="204"/>
      <c r="Z191" s="204"/>
      <c r="AA191" s="204"/>
      <c r="AB191" s="204"/>
      <c r="AC191" s="219"/>
      <c r="AD191" s="219"/>
      <c r="AE191" s="219"/>
      <c r="AF191" s="219"/>
      <c r="AG191" s="219"/>
      <c r="AH191" s="219"/>
      <c r="AI191" s="219"/>
    </row>
    <row r="192" spans="1:35" s="164" customFormat="1">
      <c r="A192" s="204"/>
      <c r="B192" s="202"/>
      <c r="C192" s="202"/>
      <c r="D192" s="203"/>
      <c r="E192" s="203"/>
      <c r="F192" s="202"/>
      <c r="G192" s="202"/>
      <c r="H192" s="203"/>
      <c r="I192" s="203"/>
      <c r="J192" s="203"/>
      <c r="K192" s="203"/>
      <c r="L192" s="203"/>
      <c r="M192" s="203"/>
      <c r="N192" s="203"/>
      <c r="O192" s="203"/>
      <c r="P192" s="203"/>
      <c r="Q192" s="204"/>
      <c r="R192" s="205"/>
      <c r="S192" s="205"/>
      <c r="T192" s="205"/>
      <c r="U192" s="205"/>
      <c r="V192" s="204"/>
      <c r="W192" s="204"/>
      <c r="X192" s="204"/>
      <c r="Y192" s="204"/>
      <c r="Z192" s="204"/>
      <c r="AA192" s="204"/>
      <c r="AB192" s="204"/>
      <c r="AC192" s="219"/>
      <c r="AD192" s="219"/>
      <c r="AE192" s="219"/>
      <c r="AF192" s="219"/>
      <c r="AG192" s="219"/>
      <c r="AH192" s="219"/>
      <c r="AI192" s="219"/>
    </row>
    <row r="193" spans="1:35" s="164" customFormat="1">
      <c r="A193" s="204"/>
      <c r="B193" s="202"/>
      <c r="C193" s="202"/>
      <c r="D193" s="203"/>
      <c r="E193" s="203"/>
      <c r="F193" s="202"/>
      <c r="G193" s="202"/>
      <c r="H193" s="203"/>
      <c r="I193" s="203"/>
      <c r="J193" s="203"/>
      <c r="K193" s="203"/>
      <c r="L193" s="203"/>
      <c r="M193" s="203"/>
      <c r="N193" s="203"/>
      <c r="O193" s="203"/>
      <c r="P193" s="203"/>
      <c r="Q193" s="204"/>
      <c r="R193" s="205"/>
      <c r="S193" s="205"/>
      <c r="T193" s="205"/>
      <c r="U193" s="205"/>
      <c r="V193" s="204"/>
      <c r="W193" s="204"/>
      <c r="X193" s="204"/>
      <c r="Y193" s="204"/>
      <c r="Z193" s="204"/>
      <c r="AA193" s="204"/>
      <c r="AB193" s="204"/>
      <c r="AC193" s="219"/>
      <c r="AD193" s="219"/>
      <c r="AE193" s="219"/>
      <c r="AF193" s="219"/>
      <c r="AG193" s="219"/>
      <c r="AH193" s="219"/>
      <c r="AI193" s="219"/>
    </row>
    <row r="194" spans="1:35" s="164" customFormat="1">
      <c r="A194" s="204"/>
      <c r="B194" s="202"/>
      <c r="C194" s="202"/>
      <c r="D194" s="203"/>
      <c r="E194" s="203"/>
      <c r="F194" s="202"/>
      <c r="G194" s="202"/>
      <c r="H194" s="203"/>
      <c r="I194" s="203"/>
      <c r="J194" s="203"/>
      <c r="K194" s="203"/>
      <c r="L194" s="203"/>
      <c r="M194" s="203"/>
      <c r="N194" s="203"/>
      <c r="O194" s="203"/>
      <c r="P194" s="203"/>
      <c r="Q194" s="204"/>
      <c r="R194" s="205"/>
      <c r="S194" s="205"/>
      <c r="T194" s="205"/>
      <c r="U194" s="205"/>
      <c r="V194" s="204"/>
      <c r="W194" s="204"/>
      <c r="X194" s="204"/>
      <c r="Y194" s="204"/>
      <c r="Z194" s="204"/>
      <c r="AA194" s="204"/>
      <c r="AB194" s="204"/>
      <c r="AC194" s="219"/>
      <c r="AD194" s="219"/>
      <c r="AE194" s="219"/>
      <c r="AF194" s="219"/>
      <c r="AG194" s="219"/>
      <c r="AH194" s="219"/>
      <c r="AI194" s="219"/>
    </row>
    <row r="195" spans="1:35" s="164" customFormat="1">
      <c r="A195" s="204"/>
      <c r="B195" s="202"/>
      <c r="C195" s="202"/>
      <c r="D195" s="203"/>
      <c r="E195" s="203"/>
      <c r="F195" s="202"/>
      <c r="G195" s="202"/>
      <c r="H195" s="203"/>
      <c r="I195" s="203"/>
      <c r="J195" s="203"/>
      <c r="K195" s="203"/>
      <c r="L195" s="203"/>
      <c r="M195" s="203"/>
      <c r="N195" s="203"/>
      <c r="O195" s="203"/>
      <c r="P195" s="203"/>
      <c r="Q195" s="204"/>
      <c r="R195" s="205"/>
      <c r="S195" s="205"/>
      <c r="T195" s="205"/>
      <c r="U195" s="205"/>
      <c r="V195" s="204"/>
      <c r="W195" s="204"/>
      <c r="X195" s="204"/>
      <c r="Y195" s="204"/>
      <c r="Z195" s="204"/>
      <c r="AA195" s="204"/>
      <c r="AB195" s="204"/>
      <c r="AC195" s="219"/>
      <c r="AD195" s="219"/>
      <c r="AE195" s="219"/>
      <c r="AF195" s="219"/>
      <c r="AG195" s="219"/>
      <c r="AH195" s="219"/>
      <c r="AI195" s="219"/>
    </row>
    <row r="196" spans="1:35" s="164" customFormat="1">
      <c r="A196" s="204"/>
      <c r="B196" s="202"/>
      <c r="C196" s="202"/>
      <c r="D196" s="203"/>
      <c r="E196" s="203"/>
      <c r="F196" s="202"/>
      <c r="G196" s="202"/>
      <c r="H196" s="203"/>
      <c r="I196" s="203"/>
      <c r="J196" s="203"/>
      <c r="K196" s="203"/>
      <c r="L196" s="203"/>
      <c r="M196" s="203"/>
      <c r="N196" s="203"/>
      <c r="O196" s="203"/>
      <c r="P196" s="203"/>
      <c r="Q196" s="204"/>
      <c r="R196" s="205"/>
      <c r="S196" s="205"/>
      <c r="T196" s="205"/>
      <c r="U196" s="205"/>
      <c r="V196" s="204"/>
      <c r="W196" s="204"/>
      <c r="X196" s="204"/>
      <c r="Y196" s="204"/>
      <c r="Z196" s="204"/>
      <c r="AA196" s="204"/>
      <c r="AB196" s="204"/>
      <c r="AC196" s="219"/>
      <c r="AD196" s="219"/>
      <c r="AE196" s="219"/>
      <c r="AF196" s="219"/>
      <c r="AG196" s="219"/>
      <c r="AH196" s="219"/>
      <c r="AI196" s="219"/>
    </row>
    <row r="197" spans="1:35" s="164" customFormat="1">
      <c r="A197" s="204"/>
      <c r="B197" s="202"/>
      <c r="C197" s="202"/>
      <c r="D197" s="203"/>
      <c r="E197" s="203"/>
      <c r="F197" s="202"/>
      <c r="G197" s="202"/>
      <c r="H197" s="203"/>
      <c r="I197" s="203"/>
      <c r="J197" s="203"/>
      <c r="K197" s="203"/>
      <c r="L197" s="203"/>
      <c r="M197" s="203"/>
      <c r="N197" s="203"/>
      <c r="O197" s="203"/>
      <c r="P197" s="203"/>
      <c r="Q197" s="204"/>
      <c r="R197" s="205"/>
      <c r="S197" s="205"/>
      <c r="T197" s="205"/>
      <c r="U197" s="205"/>
      <c r="V197" s="204"/>
      <c r="W197" s="204"/>
      <c r="X197" s="204"/>
      <c r="Y197" s="204"/>
      <c r="Z197" s="204"/>
      <c r="AA197" s="204"/>
      <c r="AB197" s="204"/>
      <c r="AC197" s="219"/>
      <c r="AD197" s="219"/>
      <c r="AE197" s="219"/>
      <c r="AF197" s="219"/>
      <c r="AG197" s="219"/>
      <c r="AH197" s="219"/>
      <c r="AI197" s="219"/>
    </row>
    <row r="198" spans="1:35" s="164" customFormat="1">
      <c r="A198" s="204"/>
      <c r="B198" s="202"/>
      <c r="C198" s="202"/>
      <c r="D198" s="203"/>
      <c r="E198" s="203"/>
      <c r="F198" s="202"/>
      <c r="G198" s="202"/>
      <c r="H198" s="203"/>
      <c r="I198" s="203"/>
      <c r="J198" s="203"/>
      <c r="K198" s="203"/>
      <c r="L198" s="203"/>
      <c r="M198" s="203"/>
      <c r="N198" s="203"/>
      <c r="O198" s="203"/>
      <c r="P198" s="203"/>
      <c r="Q198" s="204"/>
      <c r="R198" s="205"/>
      <c r="S198" s="205"/>
      <c r="T198" s="205"/>
      <c r="U198" s="205"/>
      <c r="V198" s="204"/>
      <c r="W198" s="204"/>
      <c r="X198" s="204"/>
      <c r="Y198" s="204"/>
      <c r="Z198" s="204"/>
      <c r="AA198" s="204"/>
      <c r="AB198" s="204"/>
      <c r="AC198" s="219"/>
      <c r="AD198" s="219"/>
      <c r="AE198" s="219"/>
      <c r="AF198" s="219"/>
      <c r="AG198" s="219"/>
      <c r="AH198" s="219"/>
      <c r="AI198" s="219"/>
    </row>
    <row r="199" spans="1:35" s="164" customFormat="1">
      <c r="A199" s="204"/>
      <c r="B199" s="202"/>
      <c r="C199" s="202"/>
      <c r="D199" s="203"/>
      <c r="E199" s="203"/>
      <c r="F199" s="202"/>
      <c r="G199" s="202"/>
      <c r="H199" s="203"/>
      <c r="I199" s="203"/>
      <c r="J199" s="203"/>
      <c r="K199" s="203"/>
      <c r="L199" s="203"/>
      <c r="M199" s="203"/>
      <c r="N199" s="203"/>
      <c r="O199" s="203"/>
      <c r="P199" s="203"/>
      <c r="Q199" s="204"/>
      <c r="R199" s="205"/>
      <c r="S199" s="205"/>
      <c r="T199" s="205"/>
      <c r="U199" s="205"/>
      <c r="V199" s="204"/>
      <c r="W199" s="204"/>
      <c r="X199" s="204"/>
      <c r="Y199" s="204"/>
      <c r="Z199" s="204"/>
      <c r="AA199" s="204"/>
      <c r="AB199" s="204"/>
      <c r="AC199" s="219"/>
      <c r="AD199" s="219"/>
      <c r="AE199" s="219"/>
      <c r="AF199" s="219"/>
      <c r="AG199" s="219"/>
      <c r="AH199" s="219"/>
      <c r="AI199" s="219"/>
    </row>
    <row r="200" spans="1:35" s="164" customFormat="1">
      <c r="A200" s="204"/>
      <c r="B200" s="202"/>
      <c r="C200" s="202"/>
      <c r="D200" s="203"/>
      <c r="E200" s="203"/>
      <c r="F200" s="202"/>
      <c r="G200" s="202"/>
      <c r="H200" s="203"/>
      <c r="I200" s="203"/>
      <c r="J200" s="203"/>
      <c r="K200" s="203"/>
      <c r="L200" s="203"/>
      <c r="M200" s="203"/>
      <c r="N200" s="203"/>
      <c r="O200" s="203"/>
      <c r="P200" s="203"/>
      <c r="Q200" s="204"/>
      <c r="R200" s="205"/>
      <c r="S200" s="205"/>
      <c r="T200" s="205"/>
      <c r="U200" s="205"/>
      <c r="V200" s="204"/>
      <c r="W200" s="204"/>
      <c r="X200" s="204"/>
      <c r="Y200" s="204"/>
      <c r="Z200" s="204"/>
      <c r="AA200" s="204"/>
      <c r="AB200" s="204"/>
      <c r="AC200" s="219"/>
      <c r="AD200" s="219"/>
      <c r="AE200" s="219"/>
      <c r="AF200" s="219"/>
      <c r="AG200" s="219"/>
      <c r="AH200" s="219"/>
      <c r="AI200" s="219"/>
    </row>
    <row r="201" spans="1:35" s="164" customFormat="1">
      <c r="A201" s="204"/>
      <c r="B201" s="202"/>
      <c r="C201" s="202"/>
      <c r="D201" s="203"/>
      <c r="E201" s="203"/>
      <c r="F201" s="202"/>
      <c r="G201" s="202"/>
      <c r="H201" s="203"/>
      <c r="I201" s="203"/>
      <c r="J201" s="203"/>
      <c r="K201" s="203"/>
      <c r="L201" s="203"/>
      <c r="M201" s="203"/>
      <c r="N201" s="203"/>
      <c r="O201" s="203"/>
      <c r="P201" s="203"/>
      <c r="Q201" s="204"/>
      <c r="R201" s="205"/>
      <c r="S201" s="205"/>
      <c r="T201" s="205"/>
      <c r="U201" s="205"/>
      <c r="V201" s="204"/>
      <c r="W201" s="204"/>
      <c r="X201" s="204"/>
      <c r="Y201" s="204"/>
      <c r="Z201" s="204"/>
      <c r="AA201" s="204"/>
      <c r="AB201" s="204"/>
      <c r="AC201" s="219"/>
      <c r="AD201" s="219"/>
      <c r="AE201" s="219"/>
      <c r="AF201" s="219"/>
      <c r="AG201" s="219"/>
      <c r="AH201" s="219"/>
      <c r="AI201" s="219"/>
    </row>
    <row r="202" spans="1:35" s="164" customFormat="1">
      <c r="A202" s="204"/>
      <c r="B202" s="202"/>
      <c r="C202" s="202"/>
      <c r="D202" s="203"/>
      <c r="E202" s="203"/>
      <c r="F202" s="202"/>
      <c r="G202" s="202"/>
      <c r="H202" s="203"/>
      <c r="I202" s="203"/>
      <c r="J202" s="203"/>
      <c r="K202" s="203"/>
      <c r="L202" s="203"/>
      <c r="M202" s="203"/>
      <c r="N202" s="203"/>
      <c r="O202" s="203"/>
      <c r="P202" s="203"/>
      <c r="Q202" s="204"/>
      <c r="R202" s="205"/>
      <c r="S202" s="205"/>
      <c r="T202" s="205"/>
      <c r="U202" s="205"/>
      <c r="V202" s="204"/>
      <c r="W202" s="204"/>
      <c r="X202" s="204"/>
      <c r="Y202" s="204"/>
      <c r="Z202" s="204"/>
      <c r="AA202" s="204"/>
      <c r="AB202" s="204"/>
      <c r="AC202" s="219"/>
      <c r="AD202" s="219"/>
      <c r="AE202" s="219"/>
      <c r="AF202" s="219"/>
      <c r="AG202" s="219"/>
      <c r="AH202" s="219"/>
      <c r="AI202" s="219"/>
    </row>
    <row r="203" spans="1:35" s="164" customFormat="1">
      <c r="A203" s="204"/>
      <c r="B203" s="202"/>
      <c r="C203" s="202"/>
      <c r="D203" s="203"/>
      <c r="E203" s="203"/>
      <c r="F203" s="202"/>
      <c r="G203" s="202"/>
      <c r="H203" s="203"/>
      <c r="I203" s="203"/>
      <c r="J203" s="203"/>
      <c r="K203" s="203"/>
      <c r="L203" s="203"/>
      <c r="M203" s="203"/>
      <c r="N203" s="203"/>
      <c r="O203" s="203"/>
      <c r="P203" s="203"/>
      <c r="Q203" s="204"/>
      <c r="R203" s="205"/>
      <c r="S203" s="205"/>
      <c r="T203" s="205"/>
      <c r="U203" s="205"/>
      <c r="V203" s="204"/>
      <c r="W203" s="204"/>
      <c r="X203" s="204"/>
      <c r="Y203" s="204"/>
      <c r="Z203" s="204"/>
      <c r="AA203" s="204"/>
      <c r="AB203" s="204"/>
      <c r="AC203" s="219"/>
      <c r="AD203" s="219"/>
      <c r="AE203" s="219"/>
      <c r="AF203" s="219"/>
      <c r="AG203" s="219"/>
      <c r="AH203" s="219"/>
      <c r="AI203" s="219"/>
    </row>
    <row r="204" spans="1:35" s="164" customFormat="1">
      <c r="A204" s="204"/>
      <c r="B204" s="202"/>
      <c r="C204" s="202"/>
      <c r="D204" s="203"/>
      <c r="E204" s="203"/>
      <c r="F204" s="202"/>
      <c r="G204" s="202"/>
      <c r="H204" s="203"/>
      <c r="I204" s="203"/>
      <c r="J204" s="203"/>
      <c r="K204" s="203"/>
      <c r="L204" s="203"/>
      <c r="M204" s="203"/>
      <c r="N204" s="203"/>
      <c r="O204" s="203"/>
      <c r="P204" s="203"/>
      <c r="Q204" s="204"/>
      <c r="R204" s="205"/>
      <c r="S204" s="205"/>
      <c r="T204" s="205"/>
      <c r="U204" s="205"/>
      <c r="V204" s="204"/>
      <c r="W204" s="204"/>
      <c r="X204" s="204"/>
      <c r="Y204" s="204"/>
      <c r="Z204" s="204"/>
      <c r="AA204" s="204"/>
      <c r="AB204" s="204"/>
      <c r="AC204" s="219"/>
      <c r="AD204" s="219"/>
      <c r="AE204" s="219"/>
      <c r="AF204" s="219"/>
      <c r="AG204" s="219"/>
      <c r="AH204" s="219"/>
      <c r="AI204" s="219"/>
    </row>
    <row r="205" spans="1:35" s="164" customFormat="1">
      <c r="A205" s="204"/>
      <c r="B205" s="202"/>
      <c r="C205" s="202"/>
      <c r="D205" s="203"/>
      <c r="E205" s="203"/>
      <c r="F205" s="202"/>
      <c r="G205" s="202"/>
      <c r="H205" s="203"/>
      <c r="I205" s="203"/>
      <c r="J205" s="203"/>
      <c r="K205" s="203"/>
      <c r="L205" s="203"/>
      <c r="M205" s="203"/>
      <c r="N205" s="203"/>
      <c r="O205" s="203"/>
      <c r="P205" s="203"/>
      <c r="Q205" s="204"/>
      <c r="R205" s="205"/>
      <c r="S205" s="205"/>
      <c r="T205" s="205"/>
      <c r="U205" s="205"/>
      <c r="V205" s="204"/>
      <c r="W205" s="204"/>
      <c r="X205" s="204"/>
      <c r="Y205" s="204"/>
      <c r="Z205" s="204"/>
      <c r="AA205" s="204"/>
      <c r="AB205" s="204"/>
      <c r="AC205" s="219"/>
      <c r="AD205" s="219"/>
      <c r="AE205" s="219"/>
      <c r="AF205" s="219"/>
      <c r="AG205" s="219"/>
      <c r="AH205" s="219"/>
      <c r="AI205" s="219"/>
    </row>
    <row r="206" spans="1:35" s="164" customFormat="1">
      <c r="A206" s="204"/>
      <c r="B206" s="202"/>
      <c r="C206" s="202"/>
      <c r="D206" s="203"/>
      <c r="E206" s="203"/>
      <c r="F206" s="202"/>
      <c r="G206" s="202"/>
      <c r="H206" s="203"/>
      <c r="I206" s="203"/>
      <c r="J206" s="203"/>
      <c r="K206" s="203"/>
      <c r="L206" s="203"/>
      <c r="M206" s="203"/>
      <c r="N206" s="203"/>
      <c r="O206" s="203"/>
      <c r="P206" s="203"/>
      <c r="Q206" s="204"/>
      <c r="R206" s="205"/>
      <c r="S206" s="205"/>
      <c r="T206" s="205"/>
      <c r="U206" s="205"/>
      <c r="V206" s="204"/>
      <c r="W206" s="204"/>
      <c r="X206" s="204"/>
      <c r="Y206" s="204"/>
      <c r="Z206" s="204"/>
      <c r="AA206" s="204"/>
      <c r="AB206" s="204"/>
      <c r="AC206" s="219"/>
      <c r="AD206" s="219"/>
      <c r="AE206" s="219"/>
      <c r="AF206" s="219"/>
      <c r="AG206" s="219"/>
      <c r="AH206" s="219"/>
      <c r="AI206" s="219"/>
    </row>
    <row r="207" spans="1:35" s="164" customFormat="1">
      <c r="A207" s="204"/>
      <c r="B207" s="202"/>
      <c r="C207" s="202"/>
      <c r="D207" s="203"/>
      <c r="E207" s="203"/>
      <c r="F207" s="202"/>
      <c r="G207" s="202"/>
      <c r="H207" s="203"/>
      <c r="I207" s="203"/>
      <c r="J207" s="203"/>
      <c r="K207" s="203"/>
      <c r="L207" s="203"/>
      <c r="M207" s="203"/>
      <c r="N207" s="203"/>
      <c r="O207" s="203"/>
      <c r="P207" s="203"/>
      <c r="Q207" s="204"/>
      <c r="R207" s="205"/>
      <c r="S207" s="205"/>
      <c r="T207" s="205"/>
      <c r="U207" s="205"/>
      <c r="V207" s="204"/>
      <c r="W207" s="204"/>
      <c r="X207" s="204"/>
      <c r="Y207" s="204"/>
      <c r="Z207" s="204"/>
      <c r="AA207" s="204"/>
      <c r="AB207" s="204"/>
      <c r="AC207" s="219"/>
      <c r="AD207" s="219"/>
      <c r="AE207" s="219"/>
      <c r="AF207" s="219"/>
      <c r="AG207" s="219"/>
      <c r="AH207" s="219"/>
      <c r="AI207" s="219"/>
    </row>
    <row r="208" spans="1:35" s="164" customFormat="1">
      <c r="A208" s="204"/>
      <c r="B208" s="202"/>
      <c r="C208" s="202"/>
      <c r="D208" s="203"/>
      <c r="E208" s="203"/>
      <c r="F208" s="202"/>
      <c r="G208" s="202"/>
      <c r="H208" s="203"/>
      <c r="I208" s="203"/>
      <c r="J208" s="203"/>
      <c r="K208" s="203"/>
      <c r="L208" s="203"/>
      <c r="M208" s="203"/>
      <c r="N208" s="203"/>
      <c r="O208" s="203"/>
      <c r="P208" s="203"/>
      <c r="Q208" s="204"/>
      <c r="R208" s="205"/>
      <c r="S208" s="205"/>
      <c r="T208" s="205"/>
      <c r="U208" s="205"/>
      <c r="V208" s="204"/>
      <c r="W208" s="204"/>
      <c r="X208" s="204"/>
      <c r="Y208" s="204"/>
      <c r="Z208" s="204"/>
      <c r="AA208" s="204"/>
      <c r="AB208" s="204"/>
      <c r="AC208" s="219"/>
      <c r="AD208" s="219"/>
      <c r="AE208" s="219"/>
      <c r="AF208" s="219"/>
      <c r="AG208" s="219"/>
      <c r="AH208" s="219"/>
      <c r="AI208" s="219"/>
    </row>
    <row r="209" spans="1:35" s="164" customFormat="1">
      <c r="A209" s="204"/>
      <c r="B209" s="202"/>
      <c r="C209" s="202"/>
      <c r="D209" s="203"/>
      <c r="E209" s="203"/>
      <c r="F209" s="202"/>
      <c r="G209" s="202"/>
      <c r="H209" s="203"/>
      <c r="I209" s="203"/>
      <c r="J209" s="203"/>
      <c r="K209" s="203"/>
      <c r="L209" s="203"/>
      <c r="M209" s="203"/>
      <c r="N209" s="203"/>
      <c r="O209" s="203"/>
      <c r="P209" s="203"/>
      <c r="Q209" s="204"/>
      <c r="R209" s="205"/>
      <c r="S209" s="205"/>
      <c r="T209" s="205"/>
      <c r="U209" s="205"/>
      <c r="V209" s="204"/>
      <c r="W209" s="204"/>
      <c r="X209" s="204"/>
      <c r="Y209" s="204"/>
      <c r="Z209" s="204"/>
      <c r="AA209" s="204"/>
      <c r="AB209" s="204"/>
      <c r="AC209" s="219"/>
      <c r="AD209" s="219"/>
      <c r="AE209" s="219"/>
      <c r="AF209" s="219"/>
      <c r="AG209" s="219"/>
      <c r="AH209" s="219"/>
      <c r="AI209" s="219"/>
    </row>
    <row r="210" spans="1:35" s="164" customFormat="1">
      <c r="A210" s="204"/>
      <c r="B210" s="202"/>
      <c r="C210" s="202"/>
      <c r="D210" s="203"/>
      <c r="E210" s="203"/>
      <c r="F210" s="202"/>
      <c r="G210" s="202"/>
      <c r="H210" s="203"/>
      <c r="I210" s="203"/>
      <c r="J210" s="203"/>
      <c r="K210" s="203"/>
      <c r="L210" s="203"/>
      <c r="M210" s="203"/>
      <c r="N210" s="203"/>
      <c r="O210" s="203"/>
      <c r="P210" s="203"/>
      <c r="Q210" s="204"/>
      <c r="R210" s="205"/>
      <c r="S210" s="205"/>
      <c r="T210" s="205"/>
      <c r="U210" s="205"/>
      <c r="V210" s="204"/>
      <c r="W210" s="204"/>
      <c r="X210" s="204"/>
      <c r="Y210" s="204"/>
      <c r="Z210" s="204"/>
      <c r="AA210" s="204"/>
      <c r="AB210" s="204"/>
      <c r="AC210" s="219"/>
      <c r="AD210" s="219"/>
      <c r="AE210" s="219"/>
      <c r="AF210" s="219"/>
      <c r="AG210" s="219"/>
      <c r="AH210" s="219"/>
      <c r="AI210" s="219"/>
    </row>
    <row r="211" spans="1:35" s="164" customFormat="1">
      <c r="A211" s="204"/>
      <c r="B211" s="202"/>
      <c r="C211" s="202"/>
      <c r="D211" s="203"/>
      <c r="E211" s="203"/>
      <c r="F211" s="202"/>
      <c r="G211" s="202"/>
      <c r="H211" s="203"/>
      <c r="I211" s="203"/>
      <c r="J211" s="203"/>
      <c r="K211" s="203"/>
      <c r="L211" s="203"/>
      <c r="M211" s="203"/>
      <c r="N211" s="203"/>
      <c r="O211" s="203"/>
      <c r="P211" s="203"/>
      <c r="Q211" s="204"/>
      <c r="R211" s="205"/>
      <c r="S211" s="205"/>
      <c r="T211" s="205"/>
      <c r="U211" s="205"/>
      <c r="V211" s="204"/>
      <c r="W211" s="204"/>
      <c r="X211" s="204"/>
      <c r="Y211" s="204"/>
      <c r="Z211" s="204"/>
      <c r="AA211" s="204"/>
      <c r="AB211" s="204"/>
      <c r="AC211" s="219"/>
      <c r="AD211" s="219"/>
      <c r="AE211" s="219"/>
      <c r="AF211" s="219"/>
      <c r="AG211" s="219"/>
      <c r="AH211" s="219"/>
      <c r="AI211" s="219"/>
    </row>
    <row r="212" spans="1:35" s="164" customFormat="1">
      <c r="A212" s="204"/>
      <c r="B212" s="202"/>
      <c r="C212" s="202"/>
      <c r="D212" s="203"/>
      <c r="E212" s="203"/>
      <c r="F212" s="202"/>
      <c r="G212" s="202"/>
      <c r="H212" s="203"/>
      <c r="I212" s="203"/>
      <c r="J212" s="203"/>
      <c r="K212" s="203"/>
      <c r="L212" s="203"/>
      <c r="M212" s="203"/>
      <c r="N212" s="203"/>
      <c r="O212" s="203"/>
      <c r="P212" s="203"/>
      <c r="Q212" s="204"/>
      <c r="R212" s="205"/>
      <c r="S212" s="205"/>
      <c r="T212" s="205"/>
      <c r="U212" s="205"/>
      <c r="V212" s="204"/>
      <c r="W212" s="204"/>
      <c r="X212" s="204"/>
      <c r="Y212" s="204"/>
      <c r="Z212" s="204"/>
      <c r="AA212" s="204"/>
      <c r="AB212" s="204"/>
      <c r="AC212" s="219"/>
      <c r="AD212" s="219"/>
      <c r="AE212" s="219"/>
      <c r="AF212" s="219"/>
      <c r="AG212" s="219"/>
      <c r="AH212" s="219"/>
      <c r="AI212" s="219"/>
    </row>
    <row r="213" spans="1:35" s="164" customFormat="1">
      <c r="A213" s="204"/>
      <c r="B213" s="202"/>
      <c r="C213" s="202"/>
      <c r="D213" s="203"/>
      <c r="E213" s="203"/>
      <c r="F213" s="202"/>
      <c r="G213" s="202"/>
      <c r="H213" s="203"/>
      <c r="I213" s="203"/>
      <c r="J213" s="203"/>
      <c r="K213" s="203"/>
      <c r="L213" s="203"/>
      <c r="M213" s="203"/>
      <c r="N213" s="203"/>
      <c r="O213" s="203"/>
      <c r="P213" s="203"/>
      <c r="Q213" s="204"/>
      <c r="R213" s="205"/>
      <c r="S213" s="205"/>
      <c r="T213" s="205"/>
      <c r="U213" s="205"/>
      <c r="V213" s="204"/>
      <c r="W213" s="204"/>
      <c r="X213" s="204"/>
      <c r="Y213" s="204"/>
      <c r="Z213" s="204"/>
      <c r="AA213" s="204"/>
      <c r="AB213" s="204"/>
      <c r="AC213" s="219"/>
      <c r="AD213" s="219"/>
      <c r="AE213" s="219"/>
      <c r="AF213" s="219"/>
      <c r="AG213" s="219"/>
      <c r="AH213" s="219"/>
      <c r="AI213" s="219"/>
    </row>
    <row r="214" spans="1:35" s="164" customFormat="1">
      <c r="A214" s="204"/>
      <c r="B214" s="202"/>
      <c r="C214" s="202"/>
      <c r="D214" s="203"/>
      <c r="E214" s="203"/>
      <c r="F214" s="202"/>
      <c r="G214" s="202"/>
      <c r="H214" s="203"/>
      <c r="I214" s="203"/>
      <c r="J214" s="203"/>
      <c r="K214" s="203"/>
      <c r="L214" s="203"/>
      <c r="M214" s="203"/>
      <c r="N214" s="203"/>
      <c r="O214" s="203"/>
      <c r="P214" s="203"/>
      <c r="Q214" s="204"/>
      <c r="R214" s="205"/>
      <c r="S214" s="205"/>
      <c r="T214" s="205"/>
      <c r="U214" s="205"/>
      <c r="V214" s="204"/>
      <c r="W214" s="204"/>
      <c r="X214" s="204"/>
      <c r="Y214" s="204"/>
      <c r="Z214" s="204"/>
      <c r="AA214" s="204"/>
      <c r="AB214" s="204"/>
      <c r="AC214" s="219"/>
      <c r="AD214" s="219"/>
      <c r="AE214" s="219"/>
      <c r="AF214" s="219"/>
      <c r="AG214" s="219"/>
      <c r="AH214" s="219"/>
      <c r="AI214" s="219"/>
    </row>
    <row r="215" spans="1:35" s="164" customFormat="1">
      <c r="A215" s="204"/>
      <c r="B215" s="202"/>
      <c r="C215" s="202"/>
      <c r="D215" s="203"/>
      <c r="E215" s="203"/>
      <c r="F215" s="202"/>
      <c r="G215" s="202"/>
      <c r="H215" s="203"/>
      <c r="I215" s="203"/>
      <c r="J215" s="203"/>
      <c r="K215" s="203"/>
      <c r="L215" s="203"/>
      <c r="M215" s="203"/>
      <c r="N215" s="203"/>
      <c r="O215" s="203"/>
      <c r="P215" s="203"/>
      <c r="Q215" s="204"/>
      <c r="R215" s="205"/>
      <c r="S215" s="205"/>
      <c r="T215" s="205"/>
      <c r="U215" s="205"/>
      <c r="V215" s="204"/>
      <c r="W215" s="204"/>
      <c r="X215" s="204"/>
      <c r="Y215" s="204"/>
      <c r="Z215" s="204"/>
      <c r="AA215" s="204"/>
      <c r="AB215" s="204"/>
      <c r="AC215" s="219"/>
      <c r="AD215" s="219"/>
      <c r="AE215" s="219"/>
      <c r="AF215" s="219"/>
      <c r="AG215" s="219"/>
      <c r="AH215" s="219"/>
      <c r="AI215" s="219"/>
    </row>
    <row r="216" spans="1:35" s="164" customFormat="1">
      <c r="A216" s="204"/>
      <c r="B216" s="202"/>
      <c r="C216" s="202"/>
      <c r="D216" s="203"/>
      <c r="E216" s="203"/>
      <c r="F216" s="202"/>
      <c r="G216" s="202"/>
      <c r="H216" s="203"/>
      <c r="I216" s="203"/>
      <c r="J216" s="203"/>
      <c r="K216" s="203"/>
      <c r="L216" s="203"/>
      <c r="M216" s="203"/>
      <c r="N216" s="203"/>
      <c r="O216" s="203"/>
      <c r="P216" s="203"/>
      <c r="Q216" s="204"/>
      <c r="R216" s="205"/>
      <c r="S216" s="205"/>
      <c r="T216" s="205"/>
      <c r="U216" s="205"/>
      <c r="V216" s="204"/>
      <c r="W216" s="204"/>
      <c r="X216" s="204"/>
      <c r="Y216" s="204"/>
      <c r="Z216" s="204"/>
      <c r="AA216" s="204"/>
      <c r="AB216" s="204"/>
      <c r="AC216" s="219"/>
      <c r="AD216" s="219"/>
      <c r="AE216" s="219"/>
      <c r="AF216" s="219"/>
      <c r="AG216" s="219"/>
      <c r="AH216" s="219"/>
      <c r="AI216" s="219"/>
    </row>
    <row r="217" spans="1:35" s="164" customFormat="1">
      <c r="A217" s="204"/>
      <c r="B217" s="202"/>
      <c r="C217" s="202"/>
      <c r="D217" s="203"/>
      <c r="E217" s="203"/>
      <c r="F217" s="202"/>
      <c r="G217" s="202"/>
      <c r="H217" s="203"/>
      <c r="I217" s="203"/>
      <c r="J217" s="203"/>
      <c r="K217" s="203"/>
      <c r="L217" s="203"/>
      <c r="M217" s="203"/>
      <c r="N217" s="203"/>
      <c r="O217" s="203"/>
      <c r="P217" s="203"/>
      <c r="Q217" s="204"/>
      <c r="R217" s="205"/>
      <c r="S217" s="205"/>
      <c r="T217" s="205"/>
      <c r="U217" s="205"/>
      <c r="V217" s="204"/>
      <c r="W217" s="204"/>
      <c r="X217" s="204"/>
      <c r="Y217" s="204"/>
      <c r="Z217" s="204"/>
      <c r="AA217" s="204"/>
      <c r="AB217" s="204"/>
      <c r="AC217" s="219"/>
      <c r="AD217" s="219"/>
      <c r="AE217" s="219"/>
      <c r="AF217" s="219"/>
      <c r="AG217" s="219"/>
      <c r="AH217" s="219"/>
      <c r="AI217" s="219"/>
    </row>
    <row r="218" spans="1:35" s="164" customFormat="1">
      <c r="A218" s="204"/>
      <c r="B218" s="202"/>
      <c r="C218" s="202"/>
      <c r="D218" s="203"/>
      <c r="E218" s="203"/>
      <c r="F218" s="202"/>
      <c r="G218" s="202"/>
      <c r="H218" s="203"/>
      <c r="I218" s="203"/>
      <c r="J218" s="203"/>
      <c r="K218" s="203"/>
      <c r="L218" s="203"/>
      <c r="M218" s="203"/>
      <c r="N218" s="203"/>
      <c r="O218" s="203"/>
      <c r="P218" s="203"/>
      <c r="Q218" s="204"/>
      <c r="R218" s="205"/>
      <c r="S218" s="205"/>
      <c r="T218" s="205"/>
      <c r="U218" s="205"/>
      <c r="V218" s="204"/>
      <c r="W218" s="204"/>
      <c r="X218" s="204"/>
      <c r="Y218" s="204"/>
      <c r="Z218" s="204"/>
      <c r="AA218" s="204"/>
      <c r="AB218" s="204"/>
      <c r="AC218" s="219"/>
      <c r="AD218" s="219"/>
      <c r="AE218" s="219"/>
      <c r="AF218" s="219"/>
      <c r="AG218" s="219"/>
      <c r="AH218" s="219"/>
      <c r="AI218" s="219"/>
    </row>
    <row r="219" spans="1:35" s="164" customFormat="1">
      <c r="A219" s="204"/>
      <c r="B219" s="202"/>
      <c r="C219" s="202"/>
      <c r="D219" s="203"/>
      <c r="E219" s="203"/>
      <c r="F219" s="202"/>
      <c r="G219" s="202"/>
      <c r="H219" s="203"/>
      <c r="I219" s="203"/>
      <c r="J219" s="203"/>
      <c r="K219" s="203"/>
      <c r="L219" s="203"/>
      <c r="M219" s="203"/>
      <c r="N219" s="203"/>
      <c r="O219" s="203"/>
      <c r="P219" s="203"/>
      <c r="Q219" s="204"/>
      <c r="R219" s="205"/>
      <c r="S219" s="205"/>
      <c r="T219" s="205"/>
      <c r="U219" s="205"/>
      <c r="V219" s="204"/>
      <c r="W219" s="204"/>
      <c r="X219" s="204"/>
      <c r="Y219" s="204"/>
      <c r="Z219" s="204"/>
      <c r="AA219" s="204"/>
      <c r="AB219" s="204"/>
      <c r="AC219" s="219"/>
      <c r="AD219" s="219"/>
      <c r="AE219" s="219"/>
      <c r="AF219" s="219"/>
      <c r="AG219" s="219"/>
      <c r="AH219" s="219"/>
      <c r="AI219" s="219"/>
    </row>
    <row r="220" spans="1:35" s="164" customFormat="1">
      <c r="A220" s="204"/>
      <c r="B220" s="202"/>
      <c r="C220" s="202"/>
      <c r="D220" s="203"/>
      <c r="E220" s="203"/>
      <c r="F220" s="202"/>
      <c r="G220" s="202"/>
      <c r="H220" s="203"/>
      <c r="I220" s="203"/>
      <c r="J220" s="203"/>
      <c r="K220" s="203"/>
      <c r="L220" s="203"/>
      <c r="M220" s="203"/>
      <c r="N220" s="203"/>
      <c r="O220" s="203"/>
      <c r="P220" s="203"/>
      <c r="Q220" s="204"/>
      <c r="R220" s="205"/>
      <c r="S220" s="205"/>
      <c r="T220" s="205"/>
      <c r="U220" s="205"/>
      <c r="V220" s="204"/>
      <c r="W220" s="204"/>
      <c r="X220" s="204"/>
      <c r="Y220" s="204"/>
      <c r="Z220" s="204"/>
      <c r="AA220" s="204"/>
      <c r="AB220" s="204"/>
      <c r="AC220" s="219"/>
      <c r="AD220" s="219"/>
      <c r="AE220" s="219"/>
      <c r="AF220" s="219"/>
      <c r="AG220" s="219"/>
      <c r="AH220" s="219"/>
      <c r="AI220" s="219"/>
    </row>
    <row r="221" spans="1:35" s="164" customFormat="1">
      <c r="A221" s="204"/>
      <c r="B221" s="202"/>
      <c r="C221" s="202"/>
      <c r="D221" s="203"/>
      <c r="E221" s="203"/>
      <c r="F221" s="202"/>
      <c r="G221" s="202"/>
      <c r="H221" s="203"/>
      <c r="I221" s="203"/>
      <c r="J221" s="203"/>
      <c r="K221" s="203"/>
      <c r="L221" s="203"/>
      <c r="M221" s="203"/>
      <c r="N221" s="203"/>
      <c r="O221" s="203"/>
      <c r="P221" s="203"/>
      <c r="Q221" s="204"/>
      <c r="R221" s="205"/>
      <c r="S221" s="205"/>
      <c r="T221" s="205"/>
      <c r="U221" s="205"/>
      <c r="V221" s="204"/>
      <c r="W221" s="204"/>
      <c r="X221" s="204"/>
      <c r="Y221" s="204"/>
      <c r="Z221" s="204"/>
      <c r="AA221" s="204"/>
      <c r="AB221" s="204"/>
      <c r="AC221" s="219"/>
      <c r="AD221" s="219"/>
      <c r="AE221" s="219"/>
      <c r="AF221" s="219"/>
      <c r="AG221" s="219"/>
      <c r="AH221" s="219"/>
      <c r="AI221" s="219"/>
    </row>
    <row r="222" spans="1:35" s="164" customFormat="1">
      <c r="A222" s="204"/>
      <c r="B222" s="202"/>
      <c r="C222" s="202"/>
      <c r="D222" s="203"/>
      <c r="E222" s="203"/>
      <c r="F222" s="202"/>
      <c r="G222" s="202"/>
      <c r="H222" s="203"/>
      <c r="I222" s="203"/>
      <c r="J222" s="203"/>
      <c r="K222" s="203"/>
      <c r="L222" s="203"/>
      <c r="M222" s="203"/>
      <c r="N222" s="203"/>
      <c r="O222" s="203"/>
      <c r="P222" s="203"/>
      <c r="Q222" s="204"/>
      <c r="R222" s="205"/>
      <c r="S222" s="205"/>
      <c r="T222" s="205"/>
      <c r="U222" s="205"/>
      <c r="V222" s="204"/>
      <c r="W222" s="204"/>
      <c r="X222" s="204"/>
      <c r="Y222" s="204"/>
      <c r="Z222" s="204"/>
      <c r="AA222" s="204"/>
      <c r="AB222" s="204"/>
      <c r="AC222" s="219"/>
      <c r="AD222" s="219"/>
      <c r="AE222" s="219"/>
      <c r="AF222" s="219"/>
      <c r="AG222" s="219"/>
      <c r="AH222" s="219"/>
      <c r="AI222" s="219"/>
    </row>
    <row r="223" spans="1:35" s="164" customFormat="1">
      <c r="A223" s="204"/>
      <c r="B223" s="202"/>
      <c r="C223" s="202"/>
      <c r="D223" s="203"/>
      <c r="E223" s="203"/>
      <c r="F223" s="202"/>
      <c r="G223" s="202"/>
      <c r="H223" s="203"/>
      <c r="I223" s="203"/>
      <c r="J223" s="203"/>
      <c r="K223" s="203"/>
      <c r="L223" s="203"/>
      <c r="M223" s="203"/>
      <c r="N223" s="203"/>
      <c r="O223" s="203"/>
      <c r="P223" s="203"/>
      <c r="Q223" s="204"/>
      <c r="R223" s="205"/>
      <c r="S223" s="205"/>
      <c r="T223" s="205"/>
      <c r="U223" s="205"/>
      <c r="V223" s="204"/>
      <c r="W223" s="204"/>
      <c r="X223" s="204"/>
      <c r="Y223" s="204"/>
      <c r="Z223" s="204"/>
      <c r="AA223" s="204"/>
      <c r="AB223" s="204"/>
      <c r="AC223" s="219"/>
      <c r="AD223" s="219"/>
      <c r="AE223" s="219"/>
      <c r="AF223" s="219"/>
      <c r="AG223" s="219"/>
      <c r="AH223" s="219"/>
      <c r="AI223" s="219"/>
    </row>
    <row r="224" spans="1:35" s="164" customFormat="1">
      <c r="A224" s="204"/>
      <c r="B224" s="202"/>
      <c r="C224" s="202"/>
      <c r="D224" s="203"/>
      <c r="E224" s="203"/>
      <c r="F224" s="202"/>
      <c r="G224" s="202"/>
      <c r="H224" s="203"/>
      <c r="I224" s="203"/>
      <c r="J224" s="203"/>
      <c r="K224" s="203"/>
      <c r="L224" s="203"/>
      <c r="M224" s="203"/>
      <c r="N224" s="203"/>
      <c r="O224" s="203"/>
      <c r="P224" s="203"/>
      <c r="Q224" s="204"/>
      <c r="R224" s="205"/>
      <c r="S224" s="205"/>
      <c r="T224" s="205"/>
      <c r="U224" s="205"/>
      <c r="V224" s="204"/>
      <c r="W224" s="204"/>
      <c r="X224" s="204"/>
      <c r="Y224" s="204"/>
      <c r="Z224" s="204"/>
      <c r="AA224" s="204"/>
      <c r="AB224" s="204"/>
      <c r="AC224" s="219"/>
      <c r="AD224" s="219"/>
      <c r="AE224" s="219"/>
      <c r="AF224" s="219"/>
      <c r="AG224" s="219"/>
      <c r="AH224" s="219"/>
      <c r="AI224" s="219"/>
    </row>
    <row r="225" spans="1:35" s="164" customFormat="1">
      <c r="A225" s="204"/>
      <c r="B225" s="202"/>
      <c r="C225" s="202"/>
      <c r="D225" s="203"/>
      <c r="E225" s="203"/>
      <c r="F225" s="202"/>
      <c r="G225" s="202"/>
      <c r="H225" s="203"/>
      <c r="I225" s="203"/>
      <c r="J225" s="203"/>
      <c r="K225" s="203"/>
      <c r="L225" s="203"/>
      <c r="M225" s="203"/>
      <c r="N225" s="203"/>
      <c r="O225" s="203"/>
      <c r="P225" s="203"/>
      <c r="Q225" s="204"/>
      <c r="R225" s="205"/>
      <c r="S225" s="205"/>
      <c r="T225" s="205"/>
      <c r="U225" s="205"/>
      <c r="V225" s="204"/>
      <c r="W225" s="204"/>
      <c r="X225" s="204"/>
      <c r="Y225" s="204"/>
      <c r="Z225" s="204"/>
      <c r="AA225" s="204"/>
      <c r="AB225" s="204"/>
      <c r="AC225" s="219"/>
      <c r="AD225" s="219"/>
      <c r="AE225" s="219"/>
      <c r="AF225" s="219"/>
      <c r="AG225" s="219"/>
      <c r="AH225" s="219"/>
      <c r="AI225" s="219"/>
    </row>
    <row r="226" spans="1:35" s="164" customFormat="1">
      <c r="A226" s="204"/>
      <c r="B226" s="202"/>
      <c r="C226" s="202"/>
      <c r="D226" s="203"/>
      <c r="E226" s="203"/>
      <c r="F226" s="202"/>
      <c r="G226" s="202"/>
      <c r="H226" s="203"/>
      <c r="I226" s="203"/>
      <c r="J226" s="203"/>
      <c r="K226" s="203"/>
      <c r="L226" s="203"/>
      <c r="M226" s="203"/>
      <c r="N226" s="203"/>
      <c r="O226" s="203"/>
      <c r="P226" s="203"/>
      <c r="Q226" s="204"/>
      <c r="R226" s="205"/>
      <c r="S226" s="205"/>
      <c r="T226" s="205"/>
      <c r="U226" s="205"/>
      <c r="V226" s="204"/>
      <c r="W226" s="204"/>
      <c r="X226" s="204"/>
      <c r="Y226" s="204"/>
      <c r="Z226" s="204"/>
      <c r="AA226" s="204"/>
      <c r="AB226" s="204"/>
      <c r="AC226" s="219"/>
      <c r="AD226" s="219"/>
      <c r="AE226" s="219"/>
      <c r="AF226" s="219"/>
      <c r="AG226" s="219"/>
      <c r="AH226" s="219"/>
      <c r="AI226" s="219"/>
    </row>
    <row r="227" spans="1:35" s="164" customFormat="1">
      <c r="A227" s="204"/>
      <c r="B227" s="202"/>
      <c r="C227" s="202"/>
      <c r="D227" s="203"/>
      <c r="E227" s="203"/>
      <c r="F227" s="202"/>
      <c r="G227" s="202"/>
      <c r="H227" s="203"/>
      <c r="I227" s="203"/>
      <c r="J227" s="203"/>
      <c r="K227" s="203"/>
      <c r="L227" s="203"/>
      <c r="M227" s="203"/>
      <c r="N227" s="203"/>
      <c r="O227" s="203"/>
      <c r="P227" s="203"/>
      <c r="Q227" s="204"/>
      <c r="R227" s="205"/>
      <c r="S227" s="205"/>
      <c r="T227" s="205"/>
      <c r="U227" s="205"/>
      <c r="V227" s="204"/>
      <c r="W227" s="204"/>
      <c r="X227" s="204"/>
      <c r="Y227" s="204"/>
      <c r="Z227" s="204"/>
      <c r="AA227" s="204"/>
      <c r="AB227" s="204"/>
      <c r="AC227" s="219"/>
      <c r="AD227" s="219"/>
      <c r="AE227" s="219"/>
      <c r="AF227" s="219"/>
      <c r="AG227" s="219"/>
      <c r="AH227" s="219"/>
      <c r="AI227" s="219"/>
    </row>
    <row r="228" spans="1:35" s="164" customFormat="1">
      <c r="A228" s="204"/>
      <c r="B228" s="202"/>
      <c r="C228" s="202"/>
      <c r="D228" s="203"/>
      <c r="E228" s="203"/>
      <c r="F228" s="202"/>
      <c r="G228" s="202"/>
      <c r="H228" s="203"/>
      <c r="I228" s="203"/>
      <c r="J228" s="203"/>
      <c r="K228" s="203"/>
      <c r="L228" s="203"/>
      <c r="M228" s="203"/>
      <c r="N228" s="203"/>
      <c r="O228" s="203"/>
      <c r="P228" s="203"/>
      <c r="Q228" s="204"/>
      <c r="R228" s="205"/>
      <c r="S228" s="205"/>
      <c r="T228" s="205"/>
      <c r="U228" s="205"/>
      <c r="V228" s="204"/>
      <c r="W228" s="204"/>
      <c r="X228" s="204"/>
      <c r="Y228" s="204"/>
      <c r="Z228" s="204"/>
      <c r="AA228" s="204"/>
      <c r="AB228" s="204"/>
      <c r="AC228" s="219"/>
      <c r="AD228" s="219"/>
      <c r="AE228" s="219"/>
      <c r="AF228" s="219"/>
      <c r="AG228" s="219"/>
      <c r="AH228" s="219"/>
      <c r="AI228" s="219"/>
    </row>
    <row r="229" spans="1:35" s="164" customFormat="1">
      <c r="A229" s="204"/>
      <c r="B229" s="202"/>
      <c r="C229" s="202"/>
      <c r="D229" s="203"/>
      <c r="E229" s="203"/>
      <c r="F229" s="202"/>
      <c r="G229" s="202"/>
      <c r="H229" s="203"/>
      <c r="I229" s="203"/>
      <c r="J229" s="203"/>
      <c r="K229" s="203"/>
      <c r="L229" s="203"/>
      <c r="M229" s="203"/>
      <c r="N229" s="203"/>
      <c r="O229" s="203"/>
      <c r="P229" s="203"/>
      <c r="Q229" s="204"/>
      <c r="R229" s="205"/>
      <c r="S229" s="205"/>
      <c r="T229" s="205"/>
      <c r="U229" s="205"/>
      <c r="V229" s="204"/>
      <c r="W229" s="204"/>
      <c r="X229" s="204"/>
      <c r="Y229" s="204"/>
      <c r="Z229" s="204"/>
      <c r="AA229" s="204"/>
      <c r="AB229" s="204"/>
      <c r="AC229" s="219"/>
      <c r="AD229" s="219"/>
      <c r="AE229" s="219"/>
      <c r="AF229" s="219"/>
      <c r="AG229" s="219"/>
      <c r="AH229" s="219"/>
      <c r="AI229" s="219"/>
    </row>
    <row r="230" spans="1:35" s="164" customFormat="1">
      <c r="A230" s="204"/>
      <c r="B230" s="202"/>
      <c r="C230" s="202"/>
      <c r="D230" s="203"/>
      <c r="E230" s="203"/>
      <c r="F230" s="202"/>
      <c r="G230" s="202"/>
      <c r="H230" s="203"/>
      <c r="I230" s="203"/>
      <c r="J230" s="203"/>
      <c r="K230" s="203"/>
      <c r="L230" s="203"/>
      <c r="M230" s="203"/>
      <c r="N230" s="203"/>
      <c r="O230" s="203"/>
      <c r="P230" s="203"/>
      <c r="Q230" s="204"/>
      <c r="R230" s="205"/>
      <c r="S230" s="205"/>
      <c r="T230" s="205"/>
      <c r="U230" s="205"/>
      <c r="V230" s="204"/>
      <c r="W230" s="204"/>
      <c r="X230" s="204"/>
      <c r="Y230" s="204"/>
      <c r="Z230" s="204"/>
      <c r="AA230" s="204"/>
      <c r="AB230" s="204"/>
      <c r="AC230" s="219"/>
      <c r="AD230" s="219"/>
      <c r="AE230" s="219"/>
      <c r="AF230" s="219"/>
      <c r="AG230" s="219"/>
      <c r="AH230" s="219"/>
      <c r="AI230" s="219"/>
    </row>
    <row r="231" spans="1:35" s="164" customFormat="1">
      <c r="A231" s="204"/>
      <c r="B231" s="202"/>
      <c r="C231" s="202"/>
      <c r="D231" s="203"/>
      <c r="E231" s="203"/>
      <c r="F231" s="202"/>
      <c r="G231" s="202"/>
      <c r="H231" s="203"/>
      <c r="I231" s="203"/>
      <c r="J231" s="203"/>
      <c r="K231" s="203"/>
      <c r="L231" s="203"/>
      <c r="M231" s="203"/>
      <c r="N231" s="203"/>
      <c r="O231" s="203"/>
      <c r="P231" s="203"/>
      <c r="Q231" s="204"/>
      <c r="R231" s="205"/>
      <c r="S231" s="205"/>
      <c r="T231" s="205"/>
      <c r="U231" s="205"/>
      <c r="V231" s="204"/>
      <c r="W231" s="204"/>
      <c r="X231" s="204"/>
      <c r="Y231" s="204"/>
      <c r="Z231" s="204"/>
      <c r="AA231" s="204"/>
      <c r="AB231" s="204"/>
      <c r="AC231" s="219"/>
      <c r="AD231" s="219"/>
      <c r="AE231" s="219"/>
      <c r="AF231" s="219"/>
      <c r="AG231" s="219"/>
      <c r="AH231" s="219"/>
      <c r="AI231" s="219"/>
    </row>
    <row r="232" spans="1:35" s="164" customFormat="1">
      <c r="A232" s="204"/>
      <c r="B232" s="202"/>
      <c r="C232" s="202"/>
      <c r="D232" s="203"/>
      <c r="E232" s="203"/>
      <c r="F232" s="202"/>
      <c r="G232" s="202"/>
      <c r="H232" s="203"/>
      <c r="I232" s="203"/>
      <c r="J232" s="203"/>
      <c r="K232" s="203"/>
      <c r="L232" s="203"/>
      <c r="M232" s="203"/>
      <c r="N232" s="203"/>
      <c r="O232" s="203"/>
      <c r="P232" s="203"/>
      <c r="Q232" s="204"/>
      <c r="R232" s="205"/>
      <c r="S232" s="205"/>
      <c r="T232" s="205"/>
      <c r="U232" s="205"/>
      <c r="V232" s="204"/>
      <c r="W232" s="204"/>
      <c r="X232" s="204"/>
      <c r="Y232" s="204"/>
      <c r="Z232" s="204"/>
      <c r="AA232" s="204"/>
      <c r="AB232" s="204"/>
      <c r="AC232" s="219"/>
      <c r="AD232" s="219"/>
      <c r="AE232" s="219"/>
      <c r="AF232" s="219"/>
      <c r="AG232" s="219"/>
      <c r="AH232" s="219"/>
      <c r="AI232" s="219"/>
    </row>
    <row r="233" spans="1:35" s="164" customFormat="1">
      <c r="A233" s="204"/>
      <c r="B233" s="202"/>
      <c r="C233" s="202"/>
      <c r="D233" s="203"/>
      <c r="E233" s="203"/>
      <c r="F233" s="202"/>
      <c r="G233" s="202"/>
      <c r="H233" s="203"/>
      <c r="I233" s="203"/>
      <c r="J233" s="203"/>
      <c r="K233" s="203"/>
      <c r="L233" s="203"/>
      <c r="M233" s="203"/>
      <c r="N233" s="203"/>
      <c r="O233" s="203"/>
      <c r="P233" s="203"/>
      <c r="Q233" s="204"/>
      <c r="R233" s="205"/>
      <c r="S233" s="205"/>
      <c r="T233" s="205"/>
      <c r="U233" s="205"/>
      <c r="V233" s="204"/>
      <c r="W233" s="204"/>
      <c r="X233" s="204"/>
      <c r="Y233" s="204"/>
      <c r="Z233" s="204"/>
      <c r="AA233" s="204"/>
      <c r="AB233" s="204"/>
      <c r="AC233" s="219"/>
      <c r="AD233" s="219"/>
      <c r="AE233" s="219"/>
      <c r="AF233" s="219"/>
      <c r="AG233" s="219"/>
      <c r="AH233" s="219"/>
      <c r="AI233" s="219"/>
    </row>
    <row r="234" spans="1:35" s="164" customFormat="1">
      <c r="A234" s="204"/>
      <c r="B234" s="202"/>
      <c r="C234" s="202"/>
      <c r="D234" s="203"/>
      <c r="E234" s="203"/>
      <c r="F234" s="202"/>
      <c r="G234" s="202"/>
      <c r="H234" s="203"/>
      <c r="I234" s="203"/>
      <c r="J234" s="203"/>
      <c r="K234" s="203"/>
      <c r="L234" s="203"/>
      <c r="M234" s="203"/>
      <c r="N234" s="203"/>
      <c r="O234" s="203"/>
      <c r="P234" s="203"/>
      <c r="Q234" s="204"/>
      <c r="R234" s="205"/>
      <c r="S234" s="205"/>
      <c r="T234" s="205"/>
      <c r="U234" s="205"/>
      <c r="V234" s="204"/>
      <c r="W234" s="204"/>
      <c r="X234" s="204"/>
      <c r="Y234" s="204"/>
      <c r="Z234" s="204"/>
      <c r="AA234" s="204"/>
      <c r="AB234" s="204"/>
      <c r="AC234" s="219"/>
      <c r="AD234" s="219"/>
      <c r="AE234" s="219"/>
      <c r="AF234" s="219"/>
      <c r="AG234" s="219"/>
      <c r="AH234" s="219"/>
      <c r="AI234" s="219"/>
    </row>
    <row r="235" spans="1:35" s="164" customFormat="1">
      <c r="A235" s="204"/>
      <c r="B235" s="202"/>
      <c r="C235" s="202"/>
      <c r="D235" s="203"/>
      <c r="E235" s="203"/>
      <c r="F235" s="202"/>
      <c r="G235" s="202"/>
      <c r="H235" s="203"/>
      <c r="I235" s="203"/>
      <c r="J235" s="203"/>
      <c r="K235" s="203"/>
      <c r="L235" s="203"/>
      <c r="M235" s="203"/>
      <c r="N235" s="203"/>
      <c r="O235" s="203"/>
      <c r="P235" s="203"/>
      <c r="Q235" s="204"/>
      <c r="R235" s="205"/>
      <c r="S235" s="205"/>
      <c r="T235" s="205"/>
      <c r="U235" s="205"/>
      <c r="V235" s="204"/>
      <c r="W235" s="204"/>
      <c r="X235" s="204"/>
      <c r="Y235" s="204"/>
      <c r="Z235" s="204"/>
      <c r="AA235" s="204"/>
      <c r="AB235" s="204"/>
      <c r="AC235" s="219"/>
      <c r="AD235" s="219"/>
      <c r="AE235" s="219"/>
      <c r="AF235" s="219"/>
      <c r="AG235" s="219"/>
      <c r="AH235" s="219"/>
      <c r="AI235" s="219"/>
    </row>
    <row r="236" spans="1:35" s="164" customFormat="1">
      <c r="A236" s="204"/>
      <c r="B236" s="202"/>
      <c r="C236" s="202"/>
      <c r="D236" s="203"/>
      <c r="E236" s="203"/>
      <c r="F236" s="202"/>
      <c r="G236" s="202"/>
      <c r="H236" s="203"/>
      <c r="I236" s="203"/>
      <c r="J236" s="203"/>
      <c r="K236" s="203"/>
      <c r="L236" s="203"/>
      <c r="M236" s="203"/>
      <c r="N236" s="203"/>
      <c r="O236" s="203"/>
      <c r="P236" s="203"/>
      <c r="Q236" s="204"/>
      <c r="R236" s="205"/>
      <c r="S236" s="205"/>
      <c r="T236" s="205"/>
      <c r="U236" s="205"/>
      <c r="V236" s="204"/>
      <c r="W236" s="204"/>
      <c r="X236" s="204"/>
      <c r="Y236" s="204"/>
      <c r="Z236" s="204"/>
      <c r="AA236" s="204"/>
      <c r="AB236" s="204"/>
      <c r="AC236" s="219"/>
      <c r="AD236" s="219"/>
      <c r="AE236" s="219"/>
      <c r="AF236" s="219"/>
      <c r="AG236" s="219"/>
      <c r="AH236" s="219"/>
      <c r="AI236" s="219"/>
    </row>
    <row r="237" spans="1:35" s="164" customFormat="1">
      <c r="A237" s="204"/>
      <c r="B237" s="202"/>
      <c r="C237" s="202"/>
      <c r="D237" s="203"/>
      <c r="E237" s="203"/>
      <c r="F237" s="202"/>
      <c r="G237" s="202"/>
      <c r="H237" s="203"/>
      <c r="I237" s="203"/>
      <c r="J237" s="203"/>
      <c r="K237" s="203"/>
      <c r="L237" s="203"/>
      <c r="M237" s="203"/>
      <c r="N237" s="203"/>
      <c r="O237" s="203"/>
      <c r="P237" s="203"/>
      <c r="Q237" s="204"/>
      <c r="R237" s="205"/>
      <c r="S237" s="205"/>
      <c r="T237" s="205"/>
      <c r="U237" s="205"/>
      <c r="V237" s="204"/>
      <c r="W237" s="204"/>
      <c r="X237" s="204"/>
      <c r="Y237" s="204"/>
      <c r="Z237" s="204"/>
      <c r="AA237" s="204"/>
      <c r="AB237" s="204"/>
      <c r="AC237" s="219"/>
      <c r="AD237" s="219"/>
      <c r="AE237" s="219"/>
      <c r="AF237" s="219"/>
      <c r="AG237" s="219"/>
      <c r="AH237" s="219"/>
      <c r="AI237" s="219"/>
    </row>
    <row r="238" spans="1:35" s="164" customFormat="1">
      <c r="A238" s="204"/>
      <c r="B238" s="202"/>
      <c r="C238" s="202"/>
      <c r="D238" s="203"/>
      <c r="E238" s="203"/>
      <c r="F238" s="202"/>
      <c r="G238" s="202"/>
      <c r="H238" s="203"/>
      <c r="I238" s="203"/>
      <c r="J238" s="203"/>
      <c r="K238" s="203"/>
      <c r="L238" s="203"/>
      <c r="M238" s="203"/>
      <c r="N238" s="203"/>
      <c r="O238" s="203"/>
      <c r="P238" s="203"/>
      <c r="Q238" s="204"/>
      <c r="R238" s="205"/>
      <c r="S238" s="205"/>
      <c r="T238" s="205"/>
      <c r="U238" s="205"/>
      <c r="V238" s="204"/>
      <c r="W238" s="204"/>
      <c r="X238" s="204"/>
      <c r="Y238" s="204"/>
      <c r="Z238" s="204"/>
      <c r="AA238" s="204"/>
      <c r="AB238" s="204"/>
      <c r="AC238" s="219"/>
      <c r="AD238" s="219"/>
      <c r="AE238" s="219"/>
      <c r="AF238" s="219"/>
      <c r="AG238" s="219"/>
      <c r="AH238" s="219"/>
      <c r="AI238" s="219"/>
    </row>
    <row r="239" spans="1:35" s="164" customFormat="1">
      <c r="A239" s="204"/>
      <c r="B239" s="202"/>
      <c r="C239" s="202"/>
      <c r="D239" s="203"/>
      <c r="E239" s="203"/>
      <c r="F239" s="202"/>
      <c r="G239" s="202"/>
      <c r="H239" s="203"/>
      <c r="I239" s="203"/>
      <c r="J239" s="203"/>
      <c r="K239" s="203"/>
      <c r="L239" s="203"/>
      <c r="M239" s="203"/>
      <c r="N239" s="203"/>
      <c r="O239" s="203"/>
      <c r="P239" s="203"/>
      <c r="Q239" s="204"/>
      <c r="R239" s="205"/>
      <c r="S239" s="205"/>
      <c r="T239" s="205"/>
      <c r="U239" s="205"/>
      <c r="V239" s="204"/>
      <c r="W239" s="204"/>
      <c r="X239" s="204"/>
      <c r="Y239" s="204"/>
      <c r="Z239" s="204"/>
      <c r="AA239" s="204"/>
      <c r="AB239" s="204"/>
      <c r="AC239" s="219"/>
      <c r="AD239" s="219"/>
      <c r="AE239" s="219"/>
      <c r="AF239" s="219"/>
      <c r="AG239" s="219"/>
      <c r="AH239" s="219"/>
      <c r="AI239" s="219"/>
    </row>
    <row r="240" spans="1:35" s="164" customFormat="1">
      <c r="A240" s="204"/>
      <c r="B240" s="202"/>
      <c r="C240" s="202"/>
      <c r="D240" s="203"/>
      <c r="E240" s="203"/>
      <c r="F240" s="202"/>
      <c r="G240" s="202"/>
      <c r="H240" s="203"/>
      <c r="I240" s="203"/>
      <c r="J240" s="203"/>
      <c r="K240" s="203"/>
      <c r="L240" s="203"/>
      <c r="M240" s="203"/>
      <c r="N240" s="203"/>
      <c r="O240" s="203"/>
      <c r="P240" s="203"/>
      <c r="Q240" s="204"/>
      <c r="R240" s="205"/>
      <c r="S240" s="205"/>
      <c r="T240" s="205"/>
      <c r="U240" s="205"/>
      <c r="V240" s="204"/>
      <c r="W240" s="204"/>
      <c r="X240" s="204"/>
      <c r="Y240" s="204"/>
      <c r="Z240" s="204"/>
      <c r="AA240" s="204"/>
      <c r="AB240" s="204"/>
      <c r="AC240" s="219"/>
      <c r="AD240" s="219"/>
      <c r="AE240" s="219"/>
      <c r="AF240" s="219"/>
      <c r="AG240" s="219"/>
      <c r="AH240" s="219"/>
      <c r="AI240" s="219"/>
    </row>
    <row r="241" spans="1:35" s="164" customFormat="1">
      <c r="A241" s="204"/>
      <c r="B241" s="202"/>
      <c r="C241" s="202"/>
      <c r="D241" s="203"/>
      <c r="E241" s="203"/>
      <c r="F241" s="202"/>
      <c r="G241" s="202"/>
      <c r="H241" s="203"/>
      <c r="I241" s="203"/>
      <c r="J241" s="203"/>
      <c r="K241" s="203"/>
      <c r="L241" s="203"/>
      <c r="M241" s="203"/>
      <c r="N241" s="203"/>
      <c r="O241" s="203"/>
      <c r="P241" s="203"/>
      <c r="Q241" s="204"/>
      <c r="R241" s="205"/>
      <c r="S241" s="205"/>
      <c r="T241" s="205"/>
      <c r="U241" s="205"/>
      <c r="V241" s="204"/>
      <c r="W241" s="204"/>
      <c r="X241" s="204"/>
      <c r="Y241" s="204"/>
      <c r="Z241" s="204"/>
      <c r="AA241" s="204"/>
      <c r="AB241" s="204"/>
      <c r="AC241" s="219"/>
      <c r="AD241" s="219"/>
      <c r="AE241" s="219"/>
      <c r="AF241" s="219"/>
      <c r="AG241" s="219"/>
      <c r="AH241" s="219"/>
      <c r="AI241" s="219"/>
    </row>
    <row r="242" spans="1:35" s="164" customFormat="1">
      <c r="A242" s="204"/>
      <c r="B242" s="202"/>
      <c r="C242" s="202"/>
      <c r="D242" s="203"/>
      <c r="E242" s="203"/>
      <c r="F242" s="202"/>
      <c r="G242" s="202"/>
      <c r="H242" s="203"/>
      <c r="I242" s="203"/>
      <c r="J242" s="203"/>
      <c r="K242" s="203"/>
      <c r="L242" s="203"/>
      <c r="M242" s="203"/>
      <c r="N242" s="203"/>
      <c r="O242" s="203"/>
      <c r="P242" s="203"/>
      <c r="Q242" s="204"/>
      <c r="R242" s="205"/>
      <c r="S242" s="205"/>
      <c r="T242" s="205"/>
      <c r="U242" s="205"/>
      <c r="V242" s="204"/>
      <c r="W242" s="204"/>
      <c r="X242" s="204"/>
      <c r="Y242" s="204"/>
      <c r="Z242" s="204"/>
      <c r="AA242" s="204"/>
      <c r="AB242" s="204"/>
      <c r="AC242" s="219"/>
      <c r="AD242" s="219"/>
      <c r="AE242" s="219"/>
      <c r="AF242" s="219"/>
      <c r="AG242" s="219"/>
      <c r="AH242" s="219"/>
      <c r="AI242" s="219"/>
    </row>
    <row r="243" spans="1:35" s="164" customFormat="1">
      <c r="A243" s="204"/>
      <c r="B243" s="202"/>
      <c r="C243" s="202"/>
      <c r="D243" s="203"/>
      <c r="E243" s="203"/>
      <c r="F243" s="202"/>
      <c r="G243" s="202"/>
      <c r="H243" s="203"/>
      <c r="I243" s="203"/>
      <c r="J243" s="203"/>
      <c r="K243" s="203"/>
      <c r="L243" s="203"/>
      <c r="M243" s="203"/>
      <c r="N243" s="203"/>
      <c r="O243" s="203"/>
      <c r="P243" s="203"/>
      <c r="Q243" s="204"/>
      <c r="R243" s="205"/>
      <c r="S243" s="205"/>
      <c r="T243" s="205"/>
      <c r="U243" s="205"/>
      <c r="V243" s="204"/>
      <c r="W243" s="204"/>
      <c r="X243" s="204"/>
      <c r="Y243" s="204"/>
      <c r="Z243" s="204"/>
      <c r="AA243" s="204"/>
      <c r="AB243" s="204"/>
      <c r="AC243" s="219"/>
      <c r="AD243" s="219"/>
      <c r="AE243" s="219"/>
      <c r="AF243" s="219"/>
      <c r="AG243" s="219"/>
      <c r="AH243" s="219"/>
      <c r="AI243" s="219"/>
    </row>
    <row r="244" spans="1:35" s="164" customFormat="1">
      <c r="A244" s="204"/>
      <c r="B244" s="202"/>
      <c r="C244" s="202"/>
      <c r="D244" s="203"/>
      <c r="E244" s="203"/>
      <c r="F244" s="202"/>
      <c r="G244" s="202"/>
      <c r="H244" s="203"/>
      <c r="I244" s="203"/>
      <c r="J244" s="203"/>
      <c r="K244" s="203"/>
      <c r="L244" s="203"/>
      <c r="M244" s="203"/>
      <c r="N244" s="203"/>
      <c r="O244" s="203"/>
      <c r="P244" s="203"/>
      <c r="Q244" s="204"/>
      <c r="R244" s="205"/>
      <c r="S244" s="205"/>
      <c r="T244" s="205"/>
      <c r="U244" s="205"/>
      <c r="V244" s="204"/>
      <c r="W244" s="204"/>
      <c r="X244" s="204"/>
      <c r="Y244" s="204"/>
      <c r="Z244" s="204"/>
      <c r="AA244" s="204"/>
      <c r="AB244" s="204"/>
      <c r="AC244" s="219"/>
      <c r="AD244" s="219"/>
      <c r="AE244" s="219"/>
      <c r="AF244" s="219"/>
      <c r="AG244" s="219"/>
      <c r="AH244" s="219"/>
      <c r="AI244" s="219"/>
    </row>
    <row r="245" spans="1:35" s="164" customFormat="1">
      <c r="A245" s="204"/>
      <c r="B245" s="202"/>
      <c r="C245" s="202"/>
      <c r="D245" s="203"/>
      <c r="E245" s="203"/>
      <c r="F245" s="202"/>
      <c r="G245" s="202"/>
      <c r="H245" s="203"/>
      <c r="I245" s="203"/>
      <c r="J245" s="203"/>
      <c r="K245" s="203"/>
      <c r="L245" s="203"/>
      <c r="M245" s="203"/>
      <c r="N245" s="203"/>
      <c r="O245" s="203"/>
      <c r="P245" s="203"/>
      <c r="Q245" s="204"/>
      <c r="R245" s="205"/>
      <c r="S245" s="205"/>
      <c r="T245" s="205"/>
      <c r="U245" s="205"/>
      <c r="V245" s="204"/>
      <c r="W245" s="204"/>
      <c r="X245" s="204"/>
      <c r="Y245" s="204"/>
      <c r="Z245" s="204"/>
      <c r="AA245" s="204"/>
      <c r="AB245" s="204"/>
      <c r="AC245" s="219"/>
      <c r="AD245" s="219"/>
      <c r="AE245" s="219"/>
      <c r="AF245" s="219"/>
      <c r="AG245" s="219"/>
      <c r="AH245" s="219"/>
      <c r="AI245" s="219"/>
    </row>
    <row r="246" spans="1:35" s="164" customFormat="1">
      <c r="A246" s="204"/>
      <c r="B246" s="202"/>
      <c r="C246" s="202"/>
      <c r="D246" s="203"/>
      <c r="E246" s="203"/>
      <c r="F246" s="202"/>
      <c r="G246" s="202"/>
      <c r="H246" s="203"/>
      <c r="I246" s="203"/>
      <c r="J246" s="203"/>
      <c r="K246" s="203"/>
      <c r="L246" s="203"/>
      <c r="M246" s="203"/>
      <c r="N246" s="203"/>
      <c r="O246" s="203"/>
      <c r="P246" s="203"/>
      <c r="Q246" s="204"/>
      <c r="R246" s="205"/>
      <c r="S246" s="205"/>
      <c r="T246" s="205"/>
      <c r="U246" s="205"/>
      <c r="V246" s="204"/>
      <c r="W246" s="204"/>
      <c r="X246" s="204"/>
      <c r="Y246" s="204"/>
      <c r="Z246" s="204"/>
      <c r="AA246" s="204"/>
      <c r="AB246" s="204"/>
      <c r="AC246" s="219"/>
      <c r="AD246" s="219"/>
      <c r="AE246" s="219"/>
      <c r="AF246" s="219"/>
      <c r="AG246" s="219"/>
      <c r="AH246" s="219"/>
      <c r="AI246" s="219"/>
    </row>
    <row r="247" spans="1:35" s="164" customFormat="1">
      <c r="A247" s="204"/>
      <c r="B247" s="202"/>
      <c r="C247" s="202"/>
      <c r="D247" s="203"/>
      <c r="E247" s="203"/>
      <c r="F247" s="202"/>
      <c r="G247" s="202"/>
      <c r="H247" s="203"/>
      <c r="I247" s="203"/>
      <c r="J247" s="203"/>
      <c r="K247" s="203"/>
      <c r="L247" s="203"/>
      <c r="M247" s="203"/>
      <c r="N247" s="203"/>
      <c r="O247" s="203"/>
      <c r="P247" s="203"/>
      <c r="Q247" s="204"/>
      <c r="R247" s="205"/>
      <c r="S247" s="205"/>
      <c r="T247" s="205"/>
      <c r="U247" s="205"/>
      <c r="V247" s="204"/>
      <c r="W247" s="204"/>
      <c r="X247" s="204"/>
      <c r="Y247" s="204"/>
      <c r="Z247" s="204"/>
      <c r="AA247" s="204"/>
      <c r="AB247" s="204"/>
      <c r="AC247" s="219"/>
      <c r="AD247" s="219"/>
      <c r="AE247" s="219"/>
      <c r="AF247" s="219"/>
      <c r="AG247" s="219"/>
      <c r="AH247" s="219"/>
      <c r="AI247" s="219"/>
    </row>
    <row r="248" spans="1:35" s="164" customFormat="1">
      <c r="A248" s="204"/>
      <c r="B248" s="202"/>
      <c r="C248" s="202"/>
      <c r="D248" s="203"/>
      <c r="E248" s="203"/>
      <c r="F248" s="202"/>
      <c r="G248" s="202"/>
      <c r="H248" s="203"/>
      <c r="I248" s="203"/>
      <c r="J248" s="203"/>
      <c r="K248" s="203"/>
      <c r="L248" s="203"/>
      <c r="M248" s="203"/>
      <c r="N248" s="203"/>
      <c r="O248" s="203"/>
      <c r="P248" s="203"/>
      <c r="Q248" s="204"/>
      <c r="R248" s="205"/>
      <c r="S248" s="205"/>
      <c r="T248" s="205"/>
      <c r="U248" s="205"/>
      <c r="V248" s="204"/>
      <c r="W248" s="204"/>
      <c r="X248" s="204"/>
      <c r="Y248" s="204"/>
      <c r="Z248" s="204"/>
      <c r="AA248" s="204"/>
      <c r="AB248" s="204"/>
      <c r="AC248" s="219"/>
      <c r="AD248" s="219"/>
      <c r="AE248" s="219"/>
      <c r="AF248" s="219"/>
      <c r="AG248" s="219"/>
      <c r="AH248" s="219"/>
      <c r="AI248" s="219"/>
    </row>
    <row r="249" spans="1:35" s="164" customFormat="1">
      <c r="A249" s="204"/>
      <c r="B249" s="202"/>
      <c r="C249" s="202"/>
      <c r="D249" s="203"/>
      <c r="E249" s="203"/>
      <c r="F249" s="202"/>
      <c r="G249" s="202"/>
      <c r="H249" s="203"/>
      <c r="I249" s="203"/>
      <c r="J249" s="203"/>
      <c r="K249" s="203"/>
      <c r="L249" s="203"/>
      <c r="M249" s="203"/>
      <c r="N249" s="203"/>
      <c r="O249" s="203"/>
      <c r="P249" s="203"/>
      <c r="Q249" s="204"/>
      <c r="R249" s="205"/>
      <c r="S249" s="205"/>
      <c r="T249" s="205"/>
      <c r="U249" s="205"/>
      <c r="V249" s="204"/>
      <c r="W249" s="204"/>
      <c r="X249" s="204"/>
      <c r="Y249" s="204"/>
      <c r="Z249" s="204"/>
      <c r="AA249" s="204"/>
      <c r="AB249" s="204"/>
      <c r="AC249" s="219"/>
      <c r="AD249" s="219"/>
      <c r="AE249" s="219"/>
      <c r="AF249" s="219"/>
      <c r="AG249" s="219"/>
      <c r="AH249" s="219"/>
      <c r="AI249" s="219"/>
    </row>
    <row r="250" spans="1:35" s="164" customFormat="1">
      <c r="A250" s="204"/>
      <c r="B250" s="202"/>
      <c r="C250" s="202"/>
      <c r="D250" s="203"/>
      <c r="E250" s="203"/>
      <c r="F250" s="202"/>
      <c r="G250" s="202"/>
      <c r="H250" s="203"/>
      <c r="I250" s="203"/>
      <c r="J250" s="203"/>
      <c r="K250" s="203"/>
      <c r="L250" s="203"/>
      <c r="M250" s="203"/>
      <c r="N250" s="203"/>
      <c r="O250" s="203"/>
      <c r="P250" s="203"/>
      <c r="Q250" s="204"/>
      <c r="R250" s="205"/>
      <c r="S250" s="205"/>
      <c r="T250" s="205"/>
      <c r="U250" s="205"/>
      <c r="V250" s="204"/>
      <c r="W250" s="204"/>
      <c r="X250" s="204"/>
      <c r="Y250" s="204"/>
      <c r="Z250" s="204"/>
      <c r="AA250" s="204"/>
      <c r="AB250" s="204"/>
      <c r="AC250" s="219"/>
      <c r="AD250" s="219"/>
      <c r="AE250" s="219"/>
      <c r="AF250" s="219"/>
      <c r="AG250" s="219"/>
      <c r="AH250" s="219"/>
      <c r="AI250" s="219"/>
    </row>
    <row r="251" spans="1:35" s="164" customFormat="1">
      <c r="A251" s="204"/>
      <c r="B251" s="202"/>
      <c r="C251" s="202"/>
      <c r="D251" s="203"/>
      <c r="E251" s="203"/>
      <c r="F251" s="202"/>
      <c r="G251" s="202"/>
      <c r="H251" s="203"/>
      <c r="I251" s="203"/>
      <c r="J251" s="203"/>
      <c r="K251" s="203"/>
      <c r="L251" s="203"/>
      <c r="M251" s="203"/>
      <c r="N251" s="203"/>
      <c r="O251" s="203"/>
      <c r="P251" s="203"/>
      <c r="Q251" s="204"/>
      <c r="R251" s="205"/>
      <c r="S251" s="205"/>
      <c r="T251" s="205"/>
      <c r="U251" s="205"/>
      <c r="V251" s="204"/>
      <c r="W251" s="204"/>
      <c r="X251" s="204"/>
      <c r="Y251" s="204"/>
      <c r="Z251" s="204"/>
      <c r="AA251" s="204"/>
      <c r="AB251" s="204"/>
      <c r="AC251" s="219"/>
      <c r="AD251" s="219"/>
      <c r="AE251" s="219"/>
      <c r="AF251" s="219"/>
      <c r="AG251" s="219"/>
      <c r="AH251" s="219"/>
      <c r="AI251" s="219"/>
    </row>
    <row r="252" spans="1:35" s="164" customFormat="1">
      <c r="A252" s="204"/>
      <c r="B252" s="202"/>
      <c r="C252" s="202"/>
      <c r="D252" s="203"/>
      <c r="E252" s="203"/>
      <c r="F252" s="202"/>
      <c r="G252" s="202"/>
      <c r="H252" s="203"/>
      <c r="I252" s="203"/>
      <c r="J252" s="203"/>
      <c r="K252" s="203"/>
      <c r="L252" s="203"/>
      <c r="M252" s="203"/>
      <c r="N252" s="203"/>
      <c r="O252" s="203"/>
      <c r="P252" s="203"/>
      <c r="Q252" s="204"/>
      <c r="R252" s="205"/>
      <c r="S252" s="205"/>
      <c r="T252" s="205"/>
      <c r="U252" s="205"/>
      <c r="V252" s="204"/>
      <c r="W252" s="204"/>
      <c r="X252" s="204"/>
      <c r="Y252" s="204"/>
      <c r="Z252" s="204"/>
      <c r="AA252" s="204"/>
      <c r="AB252" s="204"/>
      <c r="AC252" s="219"/>
      <c r="AD252" s="219"/>
      <c r="AE252" s="219"/>
      <c r="AF252" s="219"/>
      <c r="AG252" s="219"/>
      <c r="AH252" s="219"/>
      <c r="AI252" s="219"/>
    </row>
    <row r="253" spans="1:35" s="164" customFormat="1">
      <c r="A253" s="204"/>
      <c r="B253" s="202"/>
      <c r="C253" s="202"/>
      <c r="D253" s="203"/>
      <c r="E253" s="203"/>
      <c r="F253" s="202"/>
      <c r="G253" s="202"/>
      <c r="H253" s="203"/>
      <c r="I253" s="203"/>
      <c r="J253" s="203"/>
      <c r="K253" s="203"/>
      <c r="L253" s="203"/>
      <c r="M253" s="203"/>
      <c r="N253" s="203"/>
      <c r="O253" s="203"/>
      <c r="P253" s="203"/>
      <c r="Q253" s="204"/>
      <c r="R253" s="205"/>
      <c r="S253" s="205"/>
      <c r="T253" s="205"/>
      <c r="U253" s="205"/>
      <c r="V253" s="204"/>
      <c r="W253" s="204"/>
      <c r="X253" s="204"/>
      <c r="Y253" s="204"/>
      <c r="Z253" s="204"/>
      <c r="AA253" s="204"/>
      <c r="AB253" s="204"/>
      <c r="AC253" s="219"/>
      <c r="AD253" s="219"/>
      <c r="AE253" s="219"/>
      <c r="AF253" s="219"/>
      <c r="AG253" s="219"/>
      <c r="AH253" s="219"/>
      <c r="AI253" s="219"/>
    </row>
    <row r="254" spans="1:35" s="164" customFormat="1">
      <c r="A254" s="204"/>
      <c r="B254" s="202"/>
      <c r="C254" s="202"/>
      <c r="D254" s="203"/>
      <c r="E254" s="203"/>
      <c r="F254" s="202"/>
      <c r="G254" s="202"/>
      <c r="H254" s="203"/>
      <c r="I254" s="203"/>
      <c r="J254" s="203"/>
      <c r="K254" s="203"/>
      <c r="L254" s="203"/>
      <c r="M254" s="203"/>
      <c r="N254" s="203"/>
      <c r="O254" s="203"/>
      <c r="P254" s="203"/>
      <c r="Q254" s="204"/>
      <c r="R254" s="205"/>
      <c r="S254" s="205"/>
      <c r="T254" s="205"/>
      <c r="U254" s="205"/>
      <c r="V254" s="204"/>
      <c r="W254" s="204"/>
      <c r="X254" s="204"/>
      <c r="Y254" s="204"/>
      <c r="Z254" s="204"/>
      <c r="AA254" s="204"/>
      <c r="AB254" s="204"/>
      <c r="AC254" s="219"/>
      <c r="AD254" s="219"/>
      <c r="AE254" s="219"/>
      <c r="AF254" s="219"/>
      <c r="AG254" s="219"/>
      <c r="AH254" s="219"/>
      <c r="AI254" s="219"/>
    </row>
    <row r="255" spans="1:35" s="164" customFormat="1">
      <c r="A255" s="204"/>
      <c r="B255" s="202"/>
      <c r="C255" s="202"/>
      <c r="D255" s="203"/>
      <c r="E255" s="203"/>
      <c r="F255" s="202"/>
      <c r="G255" s="202"/>
      <c r="H255" s="203"/>
      <c r="I255" s="203"/>
      <c r="J255" s="203"/>
      <c r="K255" s="203"/>
      <c r="L255" s="203"/>
      <c r="M255" s="203"/>
      <c r="N255" s="203"/>
      <c r="O255" s="203"/>
      <c r="P255" s="203"/>
      <c r="Q255" s="204"/>
      <c r="R255" s="205"/>
      <c r="S255" s="205"/>
      <c r="T255" s="205"/>
      <c r="U255" s="205"/>
      <c r="V255" s="204"/>
      <c r="W255" s="204"/>
      <c r="X255" s="204"/>
      <c r="Y255" s="204"/>
      <c r="Z255" s="204"/>
      <c r="AA255" s="204"/>
      <c r="AB255" s="204"/>
      <c r="AC255" s="219"/>
      <c r="AD255" s="219"/>
      <c r="AE255" s="219"/>
      <c r="AF255" s="219"/>
      <c r="AG255" s="219"/>
      <c r="AH255" s="219"/>
      <c r="AI255" s="219"/>
    </row>
    <row r="256" spans="1:35" s="164" customFormat="1">
      <c r="A256" s="204"/>
      <c r="B256" s="202"/>
      <c r="C256" s="202"/>
      <c r="D256" s="203"/>
      <c r="E256" s="203"/>
      <c r="F256" s="202"/>
      <c r="G256" s="202"/>
      <c r="H256" s="203"/>
      <c r="I256" s="203"/>
      <c r="J256" s="203"/>
      <c r="K256" s="203"/>
      <c r="L256" s="203"/>
      <c r="M256" s="203"/>
      <c r="N256" s="203"/>
      <c r="O256" s="203"/>
      <c r="P256" s="203"/>
      <c r="Q256" s="204"/>
      <c r="R256" s="205"/>
      <c r="S256" s="205"/>
      <c r="T256" s="205"/>
      <c r="U256" s="205"/>
      <c r="V256" s="204"/>
      <c r="W256" s="204"/>
      <c r="X256" s="204"/>
      <c r="Y256" s="204"/>
      <c r="Z256" s="204"/>
      <c r="AA256" s="204"/>
      <c r="AB256" s="204"/>
      <c r="AC256" s="219"/>
      <c r="AD256" s="219"/>
      <c r="AE256" s="219"/>
      <c r="AF256" s="219"/>
      <c r="AG256" s="219"/>
      <c r="AH256" s="219"/>
      <c r="AI256" s="219"/>
    </row>
    <row r="257" spans="1:35" s="164" customFormat="1">
      <c r="A257" s="204"/>
      <c r="B257" s="202"/>
      <c r="C257" s="202"/>
      <c r="D257" s="203"/>
      <c r="E257" s="203"/>
      <c r="F257" s="202"/>
      <c r="G257" s="202"/>
      <c r="H257" s="203"/>
      <c r="I257" s="203"/>
      <c r="J257" s="203"/>
      <c r="K257" s="203"/>
      <c r="L257" s="203"/>
      <c r="M257" s="203"/>
      <c r="N257" s="203"/>
      <c r="O257" s="203"/>
      <c r="P257" s="203"/>
      <c r="Q257" s="204"/>
      <c r="R257" s="205"/>
      <c r="S257" s="205"/>
      <c r="T257" s="205"/>
      <c r="U257" s="205"/>
      <c r="V257" s="204"/>
      <c r="W257" s="204"/>
      <c r="X257" s="204"/>
      <c r="Y257" s="204"/>
      <c r="Z257" s="204"/>
      <c r="AA257" s="204"/>
      <c r="AB257" s="204"/>
      <c r="AC257" s="219"/>
      <c r="AD257" s="219"/>
      <c r="AE257" s="219"/>
      <c r="AF257" s="219"/>
      <c r="AG257" s="219"/>
      <c r="AH257" s="219"/>
      <c r="AI257" s="219"/>
    </row>
    <row r="258" spans="1:35" s="164" customFormat="1">
      <c r="A258" s="204"/>
      <c r="B258" s="202"/>
      <c r="C258" s="202"/>
      <c r="D258" s="203"/>
      <c r="E258" s="203"/>
      <c r="F258" s="202"/>
      <c r="G258" s="202"/>
      <c r="H258" s="203"/>
      <c r="I258" s="203"/>
      <c r="J258" s="203"/>
      <c r="K258" s="203"/>
      <c r="L258" s="203"/>
      <c r="M258" s="203"/>
      <c r="N258" s="203"/>
      <c r="O258" s="203"/>
      <c r="P258" s="203"/>
      <c r="Q258" s="204"/>
      <c r="R258" s="205"/>
      <c r="S258" s="205"/>
      <c r="T258" s="205"/>
      <c r="U258" s="205"/>
      <c r="V258" s="204"/>
      <c r="W258" s="204"/>
      <c r="X258" s="204"/>
      <c r="Y258" s="204"/>
      <c r="Z258" s="204"/>
      <c r="AA258" s="204"/>
      <c r="AB258" s="204"/>
      <c r="AC258" s="219"/>
      <c r="AD258" s="219"/>
      <c r="AE258" s="219"/>
      <c r="AF258" s="219"/>
      <c r="AG258" s="219"/>
      <c r="AH258" s="219"/>
      <c r="AI258" s="219"/>
    </row>
    <row r="259" spans="1:35" s="164" customFormat="1">
      <c r="A259" s="204"/>
      <c r="B259" s="202"/>
      <c r="C259" s="202"/>
      <c r="D259" s="203"/>
      <c r="E259" s="203"/>
      <c r="F259" s="202"/>
      <c r="G259" s="202"/>
      <c r="H259" s="203"/>
      <c r="I259" s="203"/>
      <c r="J259" s="203"/>
      <c r="K259" s="203"/>
      <c r="L259" s="203"/>
      <c r="M259" s="203"/>
      <c r="N259" s="203"/>
      <c r="O259" s="203"/>
      <c r="P259" s="203"/>
      <c r="Q259" s="204"/>
      <c r="R259" s="205"/>
      <c r="S259" s="205"/>
      <c r="T259" s="205"/>
      <c r="U259" s="205"/>
      <c r="V259" s="204"/>
      <c r="W259" s="204"/>
      <c r="X259" s="204"/>
      <c r="Y259" s="204"/>
      <c r="Z259" s="204"/>
      <c r="AA259" s="204"/>
      <c r="AB259" s="204"/>
      <c r="AC259" s="219"/>
      <c r="AD259" s="219"/>
      <c r="AE259" s="219"/>
      <c r="AF259" s="219"/>
      <c r="AG259" s="219"/>
      <c r="AH259" s="219"/>
      <c r="AI259" s="219"/>
    </row>
    <row r="260" spans="1:35" s="164" customFormat="1">
      <c r="A260" s="204"/>
      <c r="B260" s="202"/>
      <c r="C260" s="202"/>
      <c r="D260" s="203"/>
      <c r="E260" s="203"/>
      <c r="F260" s="202"/>
      <c r="G260" s="202"/>
      <c r="H260" s="203"/>
      <c r="I260" s="203"/>
      <c r="J260" s="203"/>
      <c r="K260" s="203"/>
      <c r="L260" s="203"/>
      <c r="M260" s="203"/>
      <c r="N260" s="203"/>
      <c r="O260" s="203"/>
      <c r="P260" s="203"/>
      <c r="Q260" s="204"/>
      <c r="R260" s="205"/>
      <c r="S260" s="205"/>
      <c r="T260" s="205"/>
      <c r="U260" s="205"/>
      <c r="V260" s="204"/>
      <c r="W260" s="204"/>
      <c r="X260" s="204"/>
      <c r="Y260" s="204"/>
      <c r="Z260" s="204"/>
      <c r="AA260" s="204"/>
      <c r="AB260" s="204"/>
      <c r="AC260" s="219"/>
      <c r="AD260" s="219"/>
      <c r="AE260" s="219"/>
      <c r="AF260" s="219"/>
      <c r="AG260" s="219"/>
      <c r="AH260" s="219"/>
      <c r="AI260" s="219"/>
    </row>
    <row r="261" spans="1:35" s="164" customFormat="1">
      <c r="A261" s="204"/>
      <c r="B261" s="202"/>
      <c r="C261" s="202"/>
      <c r="D261" s="203"/>
      <c r="E261" s="203"/>
      <c r="F261" s="202"/>
      <c r="G261" s="202"/>
      <c r="H261" s="203"/>
      <c r="I261" s="203"/>
      <c r="J261" s="203"/>
      <c r="K261" s="203"/>
      <c r="L261" s="203"/>
      <c r="M261" s="203"/>
      <c r="N261" s="203"/>
      <c r="O261" s="203"/>
      <c r="P261" s="203"/>
      <c r="Q261" s="204"/>
      <c r="R261" s="205"/>
      <c r="S261" s="205"/>
      <c r="T261" s="205"/>
      <c r="U261" s="205"/>
      <c r="V261" s="204"/>
      <c r="W261" s="204"/>
      <c r="X261" s="204"/>
      <c r="Y261" s="204"/>
      <c r="Z261" s="204"/>
      <c r="AA261" s="204"/>
      <c r="AB261" s="204"/>
      <c r="AC261" s="219"/>
      <c r="AD261" s="219"/>
      <c r="AE261" s="219"/>
      <c r="AF261" s="219"/>
      <c r="AG261" s="219"/>
      <c r="AH261" s="219"/>
      <c r="AI261" s="219"/>
    </row>
    <row r="262" spans="1:35" s="164" customFormat="1">
      <c r="A262" s="204"/>
      <c r="B262" s="202"/>
      <c r="C262" s="202"/>
      <c r="D262" s="203"/>
      <c r="E262" s="203"/>
      <c r="F262" s="202"/>
      <c r="G262" s="202"/>
      <c r="H262" s="203"/>
      <c r="I262" s="203"/>
      <c r="J262" s="203"/>
      <c r="K262" s="203"/>
      <c r="L262" s="203"/>
      <c r="M262" s="203"/>
      <c r="N262" s="203"/>
      <c r="O262" s="203"/>
      <c r="P262" s="203"/>
      <c r="Q262" s="204"/>
      <c r="R262" s="205"/>
      <c r="S262" s="205"/>
      <c r="T262" s="205"/>
      <c r="U262" s="205"/>
      <c r="V262" s="204"/>
      <c r="W262" s="204"/>
      <c r="X262" s="204"/>
      <c r="Y262" s="204"/>
      <c r="Z262" s="204"/>
      <c r="AA262" s="204"/>
      <c r="AB262" s="204"/>
      <c r="AC262" s="219"/>
      <c r="AD262" s="219"/>
      <c r="AE262" s="219"/>
      <c r="AF262" s="219"/>
      <c r="AG262" s="219"/>
      <c r="AH262" s="219"/>
      <c r="AI262" s="219"/>
    </row>
    <row r="263" spans="1:35" s="164" customFormat="1">
      <c r="A263" s="204"/>
      <c r="B263" s="202"/>
      <c r="C263" s="202"/>
      <c r="D263" s="203"/>
      <c r="E263" s="203"/>
      <c r="F263" s="202"/>
      <c r="G263" s="202"/>
      <c r="H263" s="203"/>
      <c r="I263" s="203"/>
      <c r="J263" s="203"/>
      <c r="K263" s="203"/>
      <c r="L263" s="203"/>
      <c r="M263" s="203"/>
      <c r="N263" s="203"/>
      <c r="O263" s="203"/>
      <c r="P263" s="203"/>
      <c r="Q263" s="204"/>
      <c r="R263" s="205"/>
      <c r="S263" s="205"/>
      <c r="T263" s="205"/>
      <c r="U263" s="205"/>
      <c r="V263" s="204"/>
      <c r="W263" s="204"/>
      <c r="X263" s="204"/>
      <c r="Y263" s="204"/>
      <c r="Z263" s="204"/>
      <c r="AA263" s="204"/>
      <c r="AB263" s="204"/>
      <c r="AC263" s="219"/>
      <c r="AD263" s="219"/>
      <c r="AE263" s="219"/>
      <c r="AF263" s="219"/>
      <c r="AG263" s="219"/>
      <c r="AH263" s="219"/>
      <c r="AI263" s="219"/>
    </row>
    <row r="264" spans="1:35" s="164" customFormat="1">
      <c r="A264" s="204"/>
      <c r="B264" s="202"/>
      <c r="C264" s="202"/>
      <c r="D264" s="203"/>
      <c r="E264" s="203"/>
      <c r="F264" s="202"/>
      <c r="G264" s="202"/>
      <c r="H264" s="203"/>
      <c r="I264" s="203"/>
      <c r="J264" s="203"/>
      <c r="K264" s="203"/>
      <c r="L264" s="203"/>
      <c r="M264" s="203"/>
      <c r="N264" s="203"/>
      <c r="O264" s="203"/>
      <c r="P264" s="203"/>
      <c r="Q264" s="204"/>
      <c r="R264" s="205"/>
      <c r="S264" s="205"/>
      <c r="T264" s="205"/>
      <c r="U264" s="205"/>
      <c r="V264" s="204"/>
      <c r="W264" s="204"/>
      <c r="X264" s="204"/>
      <c r="Y264" s="204"/>
      <c r="Z264" s="204"/>
      <c r="AA264" s="204"/>
      <c r="AB264" s="204"/>
      <c r="AC264" s="219"/>
      <c r="AD264" s="219"/>
      <c r="AE264" s="219"/>
      <c r="AF264" s="219"/>
      <c r="AG264" s="219"/>
      <c r="AH264" s="219"/>
      <c r="AI264" s="219"/>
    </row>
    <row r="265" spans="1:35" s="164" customFormat="1">
      <c r="A265" s="204"/>
      <c r="B265" s="202"/>
      <c r="C265" s="202"/>
      <c r="D265" s="203"/>
      <c r="E265" s="203"/>
      <c r="F265" s="202"/>
      <c r="G265" s="202"/>
      <c r="H265" s="203"/>
      <c r="I265" s="203"/>
      <c r="J265" s="203"/>
      <c r="K265" s="203"/>
      <c r="L265" s="203"/>
      <c r="M265" s="203"/>
      <c r="N265" s="203"/>
      <c r="O265" s="203"/>
      <c r="P265" s="203"/>
      <c r="Q265" s="204"/>
      <c r="R265" s="205"/>
      <c r="S265" s="205"/>
      <c r="T265" s="205"/>
      <c r="U265" s="205"/>
      <c r="V265" s="204"/>
      <c r="W265" s="204"/>
      <c r="X265" s="204"/>
      <c r="Y265" s="204"/>
      <c r="Z265" s="204"/>
      <c r="AA265" s="204"/>
      <c r="AB265" s="204"/>
      <c r="AC265" s="219"/>
      <c r="AD265" s="219"/>
      <c r="AE265" s="219"/>
      <c r="AF265" s="219"/>
      <c r="AG265" s="219"/>
      <c r="AH265" s="219"/>
      <c r="AI265" s="219"/>
    </row>
    <row r="266" spans="1:35" s="164" customFormat="1">
      <c r="A266" s="204"/>
      <c r="B266" s="202"/>
      <c r="C266" s="202"/>
      <c r="D266" s="203"/>
      <c r="E266" s="203"/>
      <c r="F266" s="202"/>
      <c r="G266" s="202"/>
      <c r="H266" s="203"/>
      <c r="I266" s="203"/>
      <c r="J266" s="203"/>
      <c r="K266" s="203"/>
      <c r="L266" s="203"/>
      <c r="M266" s="203"/>
      <c r="N266" s="203"/>
      <c r="O266" s="203"/>
      <c r="P266" s="203"/>
      <c r="Q266" s="204"/>
      <c r="R266" s="205"/>
      <c r="S266" s="205"/>
      <c r="T266" s="205"/>
      <c r="U266" s="205"/>
      <c r="V266" s="204"/>
      <c r="W266" s="204"/>
      <c r="X266" s="204"/>
      <c r="Y266" s="204"/>
      <c r="Z266" s="204"/>
      <c r="AA266" s="204"/>
      <c r="AB266" s="204"/>
      <c r="AC266" s="219"/>
      <c r="AD266" s="219"/>
      <c r="AE266" s="219"/>
      <c r="AF266" s="219"/>
      <c r="AG266" s="219"/>
      <c r="AH266" s="219"/>
      <c r="AI266" s="219"/>
    </row>
    <row r="267" spans="1:35" s="164" customFormat="1">
      <c r="A267" s="204"/>
      <c r="B267" s="165"/>
      <c r="C267" s="165"/>
      <c r="D267" s="163"/>
      <c r="E267" s="163"/>
      <c r="F267" s="165"/>
      <c r="G267" s="165"/>
      <c r="H267" s="163"/>
      <c r="I267" s="163"/>
      <c r="J267" s="163"/>
      <c r="K267" s="163"/>
      <c r="L267" s="163"/>
      <c r="M267" s="163"/>
      <c r="N267" s="163"/>
      <c r="O267" s="163"/>
      <c r="P267" s="163"/>
      <c r="Q267" s="204"/>
      <c r="R267" s="173"/>
      <c r="S267" s="173"/>
      <c r="T267" s="173"/>
      <c r="U267" s="173"/>
      <c r="AC267" s="219"/>
      <c r="AD267" s="219"/>
      <c r="AE267" s="219"/>
      <c r="AF267" s="219"/>
      <c r="AG267" s="219"/>
      <c r="AH267" s="219"/>
      <c r="AI267" s="219"/>
    </row>
    <row r="268" spans="1:35" s="164" customFormat="1">
      <c r="A268" s="204"/>
      <c r="B268" s="165"/>
      <c r="C268" s="165"/>
      <c r="D268" s="163"/>
      <c r="E268" s="163"/>
      <c r="F268" s="165"/>
      <c r="G268" s="165"/>
      <c r="H268" s="163"/>
      <c r="I268" s="163"/>
      <c r="J268" s="163"/>
      <c r="K268" s="163"/>
      <c r="L268" s="163"/>
      <c r="M268" s="163"/>
      <c r="N268" s="163"/>
      <c r="O268" s="163"/>
      <c r="P268" s="163"/>
      <c r="Q268" s="204"/>
      <c r="R268" s="173"/>
      <c r="S268" s="173"/>
      <c r="T268" s="173"/>
      <c r="U268" s="173"/>
      <c r="AC268" s="219"/>
      <c r="AD268" s="219"/>
      <c r="AE268" s="219"/>
      <c r="AF268" s="219"/>
      <c r="AG268" s="219"/>
      <c r="AH268" s="219"/>
      <c r="AI268" s="219"/>
    </row>
    <row r="269" spans="1:35" s="164" customFormat="1">
      <c r="A269" s="204"/>
      <c r="B269" s="165"/>
      <c r="C269" s="165"/>
      <c r="D269" s="163"/>
      <c r="E269" s="163"/>
      <c r="F269" s="165"/>
      <c r="G269" s="165"/>
      <c r="H269" s="163"/>
      <c r="I269" s="163"/>
      <c r="J269" s="163"/>
      <c r="K269" s="163"/>
      <c r="L269" s="163"/>
      <c r="M269" s="163"/>
      <c r="N269" s="163"/>
      <c r="O269" s="163"/>
      <c r="P269" s="163"/>
      <c r="Q269" s="204"/>
      <c r="R269" s="173"/>
      <c r="S269" s="173"/>
      <c r="T269" s="173"/>
      <c r="U269" s="173"/>
      <c r="AC269" s="219"/>
      <c r="AD269" s="219"/>
      <c r="AE269" s="219"/>
      <c r="AF269" s="219"/>
      <c r="AG269" s="219"/>
      <c r="AH269" s="219"/>
      <c r="AI269" s="219"/>
    </row>
    <row r="270" spans="1:35" s="164" customFormat="1">
      <c r="A270" s="204"/>
      <c r="B270" s="165"/>
      <c r="C270" s="165"/>
      <c r="D270" s="163"/>
      <c r="E270" s="163"/>
      <c r="F270" s="165"/>
      <c r="G270" s="165"/>
      <c r="H270" s="163"/>
      <c r="I270" s="163"/>
      <c r="J270" s="163"/>
      <c r="K270" s="163"/>
      <c r="L270" s="163"/>
      <c r="M270" s="163"/>
      <c r="N270" s="163"/>
      <c r="O270" s="163"/>
      <c r="P270" s="163"/>
      <c r="Q270" s="204"/>
      <c r="R270" s="173"/>
      <c r="S270" s="173"/>
      <c r="T270" s="173"/>
      <c r="U270" s="173"/>
      <c r="AC270" s="219"/>
      <c r="AD270" s="219"/>
      <c r="AE270" s="219"/>
      <c r="AF270" s="219"/>
      <c r="AG270" s="219"/>
      <c r="AH270" s="219"/>
      <c r="AI270" s="219"/>
    </row>
    <row r="271" spans="1:35" s="164" customFormat="1">
      <c r="A271" s="204"/>
      <c r="B271" s="165"/>
      <c r="C271" s="165"/>
      <c r="D271" s="163"/>
      <c r="E271" s="163"/>
      <c r="F271" s="165"/>
      <c r="G271" s="165"/>
      <c r="H271" s="163"/>
      <c r="I271" s="163"/>
      <c r="J271" s="163"/>
      <c r="K271" s="163"/>
      <c r="L271" s="163"/>
      <c r="M271" s="163"/>
      <c r="N271" s="163"/>
      <c r="O271" s="163"/>
      <c r="P271" s="163"/>
      <c r="Q271" s="204"/>
      <c r="R271" s="173"/>
      <c r="S271" s="173"/>
      <c r="T271" s="173"/>
      <c r="U271" s="173"/>
      <c r="AC271" s="219"/>
      <c r="AD271" s="219"/>
      <c r="AE271" s="219"/>
      <c r="AF271" s="219"/>
      <c r="AG271" s="219"/>
      <c r="AH271" s="219"/>
      <c r="AI271" s="219"/>
    </row>
    <row r="272" spans="1:35" s="164" customFormat="1">
      <c r="A272" s="204"/>
      <c r="B272" s="165"/>
      <c r="C272" s="165"/>
      <c r="D272" s="163"/>
      <c r="E272" s="163"/>
      <c r="F272" s="165"/>
      <c r="G272" s="165"/>
      <c r="H272" s="163"/>
      <c r="I272" s="163"/>
      <c r="J272" s="163"/>
      <c r="K272" s="163"/>
      <c r="L272" s="163"/>
      <c r="M272" s="163"/>
      <c r="N272" s="163"/>
      <c r="O272" s="163"/>
      <c r="P272" s="163"/>
      <c r="Q272" s="204"/>
      <c r="R272" s="173"/>
      <c r="S272" s="173"/>
      <c r="T272" s="173"/>
      <c r="U272" s="173"/>
      <c r="AC272" s="219"/>
      <c r="AD272" s="219"/>
      <c r="AE272" s="219"/>
      <c r="AF272" s="219"/>
      <c r="AG272" s="219"/>
      <c r="AH272" s="219"/>
      <c r="AI272" s="219"/>
    </row>
    <row r="273" spans="1:35" s="164" customFormat="1">
      <c r="A273" s="204"/>
      <c r="B273" s="165"/>
      <c r="C273" s="165"/>
      <c r="D273" s="163"/>
      <c r="E273" s="163"/>
      <c r="F273" s="165"/>
      <c r="G273" s="165"/>
      <c r="H273" s="163"/>
      <c r="I273" s="163"/>
      <c r="J273" s="163"/>
      <c r="K273" s="163"/>
      <c r="L273" s="163"/>
      <c r="M273" s="163"/>
      <c r="N273" s="163"/>
      <c r="O273" s="163"/>
      <c r="P273" s="163"/>
      <c r="Q273" s="204"/>
      <c r="R273" s="173"/>
      <c r="S273" s="173"/>
      <c r="T273" s="173"/>
      <c r="U273" s="173"/>
      <c r="AC273" s="219"/>
      <c r="AD273" s="219"/>
      <c r="AE273" s="219"/>
      <c r="AF273" s="219"/>
      <c r="AG273" s="219"/>
      <c r="AH273" s="219"/>
      <c r="AI273" s="219"/>
    </row>
    <row r="274" spans="1:35" s="164" customFormat="1">
      <c r="A274" s="204"/>
      <c r="B274" s="165"/>
      <c r="C274" s="165"/>
      <c r="D274" s="163"/>
      <c r="E274" s="163"/>
      <c r="F274" s="165"/>
      <c r="G274" s="165"/>
      <c r="H274" s="163"/>
      <c r="I274" s="163"/>
      <c r="J274" s="163"/>
      <c r="K274" s="163"/>
      <c r="L274" s="163"/>
      <c r="M274" s="163"/>
      <c r="N274" s="163"/>
      <c r="O274" s="163"/>
      <c r="P274" s="163"/>
      <c r="Q274" s="204"/>
      <c r="R274" s="173"/>
      <c r="S274" s="173"/>
      <c r="T274" s="173"/>
      <c r="U274" s="173"/>
      <c r="AC274" s="219"/>
      <c r="AD274" s="219"/>
      <c r="AE274" s="219"/>
      <c r="AF274" s="219"/>
      <c r="AG274" s="219"/>
      <c r="AH274" s="219"/>
      <c r="AI274" s="219"/>
    </row>
    <row r="275" spans="1:35" s="164" customFormat="1">
      <c r="A275" s="204"/>
      <c r="B275" s="165"/>
      <c r="C275" s="165"/>
      <c r="D275" s="163"/>
      <c r="E275" s="163"/>
      <c r="F275" s="165"/>
      <c r="G275" s="165"/>
      <c r="H275" s="163"/>
      <c r="I275" s="163"/>
      <c r="J275" s="163"/>
      <c r="K275" s="163"/>
      <c r="L275" s="163"/>
      <c r="M275" s="163"/>
      <c r="N275" s="163"/>
      <c r="O275" s="163"/>
      <c r="P275" s="163"/>
      <c r="Q275" s="204"/>
      <c r="R275" s="173"/>
      <c r="S275" s="173"/>
      <c r="T275" s="173"/>
      <c r="U275" s="173"/>
      <c r="AC275" s="219"/>
      <c r="AD275" s="219"/>
      <c r="AE275" s="219"/>
      <c r="AF275" s="219"/>
      <c r="AG275" s="219"/>
      <c r="AH275" s="219"/>
      <c r="AI275" s="219"/>
    </row>
    <row r="276" spans="1:35" s="164" customFormat="1">
      <c r="A276" s="204"/>
      <c r="B276" s="165"/>
      <c r="C276" s="165"/>
      <c r="D276" s="163"/>
      <c r="E276" s="163"/>
      <c r="F276" s="165"/>
      <c r="G276" s="165"/>
      <c r="H276" s="163"/>
      <c r="I276" s="163"/>
      <c r="J276" s="163"/>
      <c r="K276" s="163"/>
      <c r="L276" s="163"/>
      <c r="M276" s="163"/>
      <c r="N276" s="163"/>
      <c r="O276" s="163"/>
      <c r="P276" s="163"/>
      <c r="Q276" s="204"/>
      <c r="R276" s="173"/>
      <c r="S276" s="173"/>
      <c r="T276" s="173"/>
      <c r="U276" s="173"/>
      <c r="AC276" s="219"/>
      <c r="AD276" s="219"/>
      <c r="AE276" s="219"/>
      <c r="AF276" s="219"/>
      <c r="AG276" s="219"/>
      <c r="AH276" s="219"/>
      <c r="AI276" s="219"/>
    </row>
    <row r="277" spans="1:35" s="164" customFormat="1">
      <c r="A277" s="204"/>
      <c r="B277" s="165"/>
      <c r="C277" s="165"/>
      <c r="D277" s="163"/>
      <c r="E277" s="163"/>
      <c r="F277" s="165"/>
      <c r="G277" s="165"/>
      <c r="H277" s="163"/>
      <c r="I277" s="163"/>
      <c r="J277" s="163"/>
      <c r="K277" s="163"/>
      <c r="L277" s="163"/>
      <c r="M277" s="163"/>
      <c r="N277" s="163"/>
      <c r="O277" s="163"/>
      <c r="P277" s="163"/>
      <c r="Q277" s="204"/>
      <c r="R277" s="173"/>
      <c r="S277" s="173"/>
      <c r="T277" s="173"/>
      <c r="U277" s="173"/>
      <c r="AC277" s="219"/>
      <c r="AD277" s="219"/>
      <c r="AE277" s="219"/>
      <c r="AF277" s="219"/>
      <c r="AG277" s="219"/>
      <c r="AH277" s="219"/>
      <c r="AI277" s="219"/>
    </row>
    <row r="278" spans="1:35" s="164" customFormat="1">
      <c r="A278" s="204"/>
      <c r="B278" s="165"/>
      <c r="C278" s="165"/>
      <c r="D278" s="163"/>
      <c r="E278" s="163"/>
      <c r="F278" s="165"/>
      <c r="G278" s="165"/>
      <c r="H278" s="163"/>
      <c r="I278" s="163"/>
      <c r="J278" s="163"/>
      <c r="K278" s="163"/>
      <c r="L278" s="163"/>
      <c r="M278" s="163"/>
      <c r="N278" s="163"/>
      <c r="O278" s="163"/>
      <c r="P278" s="163"/>
      <c r="Q278" s="204"/>
      <c r="R278" s="173"/>
      <c r="S278" s="173"/>
      <c r="T278" s="173"/>
      <c r="U278" s="173"/>
      <c r="AC278" s="219"/>
      <c r="AD278" s="219"/>
      <c r="AE278" s="219"/>
      <c r="AF278" s="219"/>
      <c r="AG278" s="219"/>
      <c r="AH278" s="219"/>
      <c r="AI278" s="219"/>
    </row>
    <row r="279" spans="1:35" s="164" customFormat="1">
      <c r="A279" s="204"/>
      <c r="B279" s="165"/>
      <c r="C279" s="165"/>
      <c r="D279" s="163"/>
      <c r="E279" s="163"/>
      <c r="F279" s="165"/>
      <c r="G279" s="165"/>
      <c r="H279" s="163"/>
      <c r="I279" s="163"/>
      <c r="J279" s="163"/>
      <c r="K279" s="163"/>
      <c r="L279" s="163"/>
      <c r="M279" s="163"/>
      <c r="N279" s="163"/>
      <c r="O279" s="163"/>
      <c r="P279" s="163"/>
      <c r="Q279" s="204"/>
      <c r="R279" s="173"/>
      <c r="S279" s="173"/>
      <c r="T279" s="173"/>
      <c r="U279" s="173"/>
      <c r="AC279" s="219"/>
      <c r="AD279" s="219"/>
      <c r="AE279" s="219"/>
      <c r="AF279" s="219"/>
      <c r="AG279" s="219"/>
      <c r="AH279" s="219"/>
      <c r="AI279" s="219"/>
    </row>
    <row r="280" spans="1:35" s="164" customFormat="1">
      <c r="A280" s="204"/>
      <c r="B280" s="165"/>
      <c r="C280" s="165"/>
      <c r="D280" s="163"/>
      <c r="E280" s="163"/>
      <c r="F280" s="165"/>
      <c r="G280" s="165"/>
      <c r="H280" s="163"/>
      <c r="I280" s="163"/>
      <c r="J280" s="163"/>
      <c r="K280" s="163"/>
      <c r="L280" s="163"/>
      <c r="M280" s="163"/>
      <c r="N280" s="163"/>
      <c r="O280" s="163"/>
      <c r="P280" s="163"/>
      <c r="Q280" s="204"/>
      <c r="R280" s="173"/>
      <c r="S280" s="173"/>
      <c r="T280" s="173"/>
      <c r="U280" s="173"/>
      <c r="AC280" s="219"/>
      <c r="AD280" s="219"/>
      <c r="AE280" s="219"/>
      <c r="AF280" s="219"/>
      <c r="AG280" s="219"/>
      <c r="AH280" s="219"/>
      <c r="AI280" s="219"/>
    </row>
    <row r="281" spans="1:35" s="164" customFormat="1">
      <c r="A281" s="204"/>
      <c r="B281" s="165"/>
      <c r="C281" s="165"/>
      <c r="D281" s="163"/>
      <c r="E281" s="163"/>
      <c r="F281" s="165"/>
      <c r="G281" s="165"/>
      <c r="H281" s="163"/>
      <c r="I281" s="163"/>
      <c r="J281" s="163"/>
      <c r="K281" s="163"/>
      <c r="L281" s="163"/>
      <c r="M281" s="163"/>
      <c r="N281" s="163"/>
      <c r="O281" s="163"/>
      <c r="P281" s="163"/>
      <c r="Q281" s="204"/>
      <c r="R281" s="173"/>
      <c r="S281" s="173"/>
      <c r="T281" s="173"/>
      <c r="U281" s="173"/>
      <c r="AC281" s="219"/>
      <c r="AD281" s="219"/>
      <c r="AE281" s="219"/>
      <c r="AF281" s="219"/>
      <c r="AG281" s="219"/>
      <c r="AH281" s="219"/>
      <c r="AI281" s="219"/>
    </row>
    <row r="282" spans="1:35" s="164" customFormat="1">
      <c r="A282" s="204"/>
      <c r="B282" s="165"/>
      <c r="C282" s="165"/>
      <c r="D282" s="163"/>
      <c r="E282" s="163"/>
      <c r="F282" s="165"/>
      <c r="G282" s="165"/>
      <c r="H282" s="163"/>
      <c r="I282" s="163"/>
      <c r="J282" s="163"/>
      <c r="K282" s="163"/>
      <c r="L282" s="163"/>
      <c r="M282" s="163"/>
      <c r="N282" s="163"/>
      <c r="O282" s="163"/>
      <c r="P282" s="163"/>
      <c r="Q282" s="204"/>
      <c r="R282" s="173"/>
      <c r="S282" s="173"/>
      <c r="T282" s="173"/>
      <c r="U282" s="173"/>
      <c r="AC282" s="219"/>
      <c r="AD282" s="219"/>
      <c r="AE282" s="219"/>
      <c r="AF282" s="219"/>
      <c r="AG282" s="219"/>
      <c r="AH282" s="219"/>
      <c r="AI282" s="219"/>
    </row>
    <row r="283" spans="1:35" s="164" customFormat="1">
      <c r="A283" s="204"/>
      <c r="B283" s="165"/>
      <c r="C283" s="165"/>
      <c r="D283" s="163"/>
      <c r="E283" s="163"/>
      <c r="F283" s="165"/>
      <c r="G283" s="165"/>
      <c r="H283" s="163"/>
      <c r="I283" s="163"/>
      <c r="J283" s="163"/>
      <c r="K283" s="163"/>
      <c r="L283" s="163"/>
      <c r="M283" s="163"/>
      <c r="N283" s="163"/>
      <c r="O283" s="163"/>
      <c r="P283" s="163"/>
      <c r="Q283" s="204"/>
      <c r="R283" s="173"/>
      <c r="S283" s="173"/>
      <c r="T283" s="173"/>
      <c r="U283" s="173"/>
      <c r="AC283" s="219"/>
      <c r="AD283" s="219"/>
      <c r="AE283" s="219"/>
      <c r="AF283" s="219"/>
      <c r="AG283" s="219"/>
      <c r="AH283" s="219"/>
      <c r="AI283" s="219"/>
    </row>
    <row r="284" spans="1:35" s="164" customFormat="1">
      <c r="A284" s="204"/>
      <c r="B284" s="165"/>
      <c r="C284" s="165"/>
      <c r="D284" s="163"/>
      <c r="E284" s="163"/>
      <c r="F284" s="165"/>
      <c r="G284" s="165"/>
      <c r="H284" s="163"/>
      <c r="I284" s="163"/>
      <c r="J284" s="163"/>
      <c r="K284" s="163"/>
      <c r="L284" s="163"/>
      <c r="M284" s="163"/>
      <c r="N284" s="163"/>
      <c r="O284" s="163"/>
      <c r="P284" s="163"/>
      <c r="Q284" s="204"/>
      <c r="R284" s="173"/>
      <c r="S284" s="173"/>
      <c r="T284" s="173"/>
      <c r="U284" s="173"/>
      <c r="AC284" s="219"/>
      <c r="AD284" s="219"/>
      <c r="AE284" s="219"/>
      <c r="AF284" s="219"/>
      <c r="AG284" s="219"/>
      <c r="AH284" s="219"/>
      <c r="AI284" s="219"/>
    </row>
    <row r="285" spans="1:35" s="164" customFormat="1">
      <c r="A285" s="204"/>
      <c r="B285" s="165"/>
      <c r="C285" s="165"/>
      <c r="D285" s="163"/>
      <c r="E285" s="163"/>
      <c r="F285" s="165"/>
      <c r="G285" s="165"/>
      <c r="H285" s="163"/>
      <c r="I285" s="163"/>
      <c r="J285" s="163"/>
      <c r="K285" s="163"/>
      <c r="L285" s="163"/>
      <c r="M285" s="163"/>
      <c r="N285" s="163"/>
      <c r="O285" s="163"/>
      <c r="P285" s="163"/>
      <c r="Q285" s="204"/>
      <c r="R285" s="173"/>
      <c r="S285" s="173"/>
      <c r="T285" s="173"/>
      <c r="U285" s="173"/>
      <c r="AC285" s="219"/>
      <c r="AD285" s="219"/>
      <c r="AE285" s="219"/>
      <c r="AF285" s="219"/>
      <c r="AG285" s="219"/>
      <c r="AH285" s="219"/>
      <c r="AI285" s="219"/>
    </row>
    <row r="286" spans="1:35" s="164" customFormat="1">
      <c r="A286" s="204"/>
      <c r="B286" s="165"/>
      <c r="C286" s="165"/>
      <c r="D286" s="163"/>
      <c r="E286" s="163"/>
      <c r="F286" s="165"/>
      <c r="G286" s="165"/>
      <c r="H286" s="163"/>
      <c r="I286" s="163"/>
      <c r="J286" s="163"/>
      <c r="K286" s="163"/>
      <c r="L286" s="163"/>
      <c r="M286" s="163"/>
      <c r="N286" s="163"/>
      <c r="O286" s="163"/>
      <c r="P286" s="163"/>
      <c r="Q286" s="204"/>
      <c r="R286" s="173"/>
      <c r="S286" s="173"/>
      <c r="T286" s="173"/>
      <c r="U286" s="173"/>
      <c r="AC286" s="219"/>
      <c r="AD286" s="219"/>
      <c r="AE286" s="219"/>
      <c r="AF286" s="219"/>
      <c r="AG286" s="219"/>
      <c r="AH286" s="219"/>
      <c r="AI286" s="219"/>
    </row>
    <row r="287" spans="1:35" s="164" customFormat="1">
      <c r="A287" s="204"/>
      <c r="B287" s="165"/>
      <c r="C287" s="165"/>
      <c r="D287" s="163"/>
      <c r="E287" s="163"/>
      <c r="F287" s="165"/>
      <c r="G287" s="165"/>
      <c r="H287" s="163"/>
      <c r="I287" s="163"/>
      <c r="J287" s="163"/>
      <c r="K287" s="163"/>
      <c r="L287" s="163"/>
      <c r="M287" s="163"/>
      <c r="N287" s="163"/>
      <c r="O287" s="163"/>
      <c r="P287" s="163"/>
      <c r="Q287" s="204"/>
      <c r="R287" s="173"/>
      <c r="S287" s="173"/>
      <c r="T287" s="173"/>
      <c r="U287" s="173"/>
      <c r="AC287" s="219"/>
      <c r="AD287" s="219"/>
      <c r="AE287" s="219"/>
      <c r="AF287" s="219"/>
      <c r="AG287" s="219"/>
      <c r="AH287" s="219"/>
      <c r="AI287" s="219"/>
    </row>
    <row r="288" spans="1:35" s="164" customFormat="1">
      <c r="A288" s="204"/>
      <c r="B288" s="165"/>
      <c r="C288" s="165"/>
      <c r="D288" s="163"/>
      <c r="E288" s="163"/>
      <c r="F288" s="165"/>
      <c r="G288" s="165"/>
      <c r="H288" s="163"/>
      <c r="I288" s="163"/>
      <c r="J288" s="163"/>
      <c r="K288" s="163"/>
      <c r="L288" s="163"/>
      <c r="M288" s="163"/>
      <c r="N288" s="163"/>
      <c r="O288" s="163"/>
      <c r="P288" s="163"/>
      <c r="Q288" s="204"/>
      <c r="R288" s="173"/>
      <c r="S288" s="173"/>
      <c r="T288" s="173"/>
      <c r="U288" s="173"/>
      <c r="AC288" s="219"/>
      <c r="AD288" s="219"/>
      <c r="AE288" s="219"/>
      <c r="AF288" s="219"/>
      <c r="AG288" s="219"/>
      <c r="AH288" s="219"/>
      <c r="AI288" s="219"/>
    </row>
    <row r="289" spans="1:35" s="164" customFormat="1">
      <c r="A289" s="204"/>
      <c r="B289" s="165"/>
      <c r="C289" s="165"/>
      <c r="D289" s="163"/>
      <c r="E289" s="163"/>
      <c r="F289" s="165"/>
      <c r="G289" s="165"/>
      <c r="H289" s="163"/>
      <c r="I289" s="163"/>
      <c r="J289" s="163"/>
      <c r="K289" s="163"/>
      <c r="L289" s="163"/>
      <c r="M289" s="163"/>
      <c r="N289" s="163"/>
      <c r="O289" s="163"/>
      <c r="P289" s="163"/>
      <c r="Q289" s="204"/>
      <c r="R289" s="173"/>
      <c r="S289" s="173"/>
      <c r="T289" s="173"/>
      <c r="U289" s="173"/>
      <c r="AC289" s="219"/>
      <c r="AD289" s="219"/>
      <c r="AE289" s="219"/>
      <c r="AF289" s="219"/>
      <c r="AG289" s="219"/>
      <c r="AH289" s="219"/>
      <c r="AI289" s="219"/>
    </row>
    <row r="290" spans="1:35" s="164" customFormat="1">
      <c r="A290" s="204"/>
      <c r="B290" s="165"/>
      <c r="C290" s="165"/>
      <c r="D290" s="163"/>
      <c r="E290" s="163"/>
      <c r="F290" s="165"/>
      <c r="G290" s="165"/>
      <c r="H290" s="163"/>
      <c r="I290" s="163"/>
      <c r="J290" s="163"/>
      <c r="K290" s="163"/>
      <c r="L290" s="163"/>
      <c r="M290" s="163"/>
      <c r="N290" s="163"/>
      <c r="O290" s="163"/>
      <c r="P290" s="163"/>
      <c r="Q290" s="204"/>
      <c r="R290" s="173"/>
      <c r="S290" s="173"/>
      <c r="T290" s="173"/>
      <c r="U290" s="173"/>
      <c r="AC290" s="219"/>
      <c r="AD290" s="219"/>
      <c r="AE290" s="219"/>
      <c r="AF290" s="219"/>
      <c r="AG290" s="219"/>
      <c r="AH290" s="219"/>
      <c r="AI290" s="219"/>
    </row>
    <row r="291" spans="1:35" s="164" customFormat="1">
      <c r="A291" s="204"/>
      <c r="B291" s="165"/>
      <c r="C291" s="165"/>
      <c r="D291" s="163"/>
      <c r="E291" s="163"/>
      <c r="F291" s="165"/>
      <c r="G291" s="165"/>
      <c r="H291" s="163"/>
      <c r="I291" s="163"/>
      <c r="J291" s="163"/>
      <c r="K291" s="163"/>
      <c r="L291" s="163"/>
      <c r="M291" s="163"/>
      <c r="N291" s="163"/>
      <c r="O291" s="163"/>
      <c r="P291" s="163"/>
      <c r="Q291" s="204"/>
      <c r="R291" s="173"/>
      <c r="S291" s="173"/>
      <c r="T291" s="173"/>
      <c r="U291" s="173"/>
      <c r="AC291" s="219"/>
      <c r="AD291" s="219"/>
      <c r="AE291" s="219"/>
      <c r="AF291" s="219"/>
      <c r="AG291" s="219"/>
      <c r="AH291" s="219"/>
      <c r="AI291" s="219"/>
    </row>
    <row r="292" spans="1:35" s="164" customFormat="1">
      <c r="A292" s="204"/>
      <c r="B292" s="165"/>
      <c r="C292" s="165"/>
      <c r="D292" s="163"/>
      <c r="E292" s="163"/>
      <c r="F292" s="165"/>
      <c r="G292" s="165"/>
      <c r="H292" s="163"/>
      <c r="I292" s="163"/>
      <c r="J292" s="163"/>
      <c r="K292" s="163"/>
      <c r="L292" s="163"/>
      <c r="M292" s="163"/>
      <c r="N292" s="163"/>
      <c r="O292" s="163"/>
      <c r="P292" s="163"/>
      <c r="Q292" s="204"/>
      <c r="R292" s="173"/>
      <c r="S292" s="173"/>
      <c r="T292" s="173"/>
      <c r="U292" s="173"/>
      <c r="AC292" s="219"/>
      <c r="AD292" s="219"/>
      <c r="AE292" s="219"/>
      <c r="AF292" s="219"/>
      <c r="AG292" s="219"/>
      <c r="AH292" s="219"/>
      <c r="AI292" s="219"/>
    </row>
    <row r="293" spans="1:35" s="164" customFormat="1">
      <c r="A293" s="204"/>
      <c r="B293" s="165"/>
      <c r="C293" s="165"/>
      <c r="D293" s="163"/>
      <c r="E293" s="163"/>
      <c r="F293" s="165"/>
      <c r="G293" s="165"/>
      <c r="H293" s="163"/>
      <c r="I293" s="163"/>
      <c r="J293" s="163"/>
      <c r="K293" s="163"/>
      <c r="L293" s="163"/>
      <c r="M293" s="163"/>
      <c r="N293" s="163"/>
      <c r="O293" s="163"/>
      <c r="P293" s="163"/>
      <c r="Q293" s="204"/>
      <c r="R293" s="173"/>
      <c r="S293" s="173"/>
      <c r="T293" s="173"/>
      <c r="U293" s="173"/>
      <c r="AC293" s="219"/>
      <c r="AD293" s="219"/>
      <c r="AE293" s="219"/>
      <c r="AF293" s="219"/>
      <c r="AG293" s="219"/>
      <c r="AH293" s="219"/>
      <c r="AI293" s="219"/>
    </row>
    <row r="294" spans="1:35" s="164" customFormat="1">
      <c r="A294" s="204"/>
      <c r="B294" s="165"/>
      <c r="C294" s="165"/>
      <c r="D294" s="163"/>
      <c r="E294" s="163"/>
      <c r="F294" s="165"/>
      <c r="G294" s="165"/>
      <c r="H294" s="163"/>
      <c r="I294" s="163"/>
      <c r="J294" s="163"/>
      <c r="K294" s="163"/>
      <c r="L294" s="163"/>
      <c r="M294" s="163"/>
      <c r="N294" s="163"/>
      <c r="O294" s="163"/>
      <c r="P294" s="163"/>
      <c r="Q294" s="204"/>
      <c r="R294" s="173"/>
      <c r="S294" s="173"/>
      <c r="T294" s="173"/>
      <c r="U294" s="173"/>
      <c r="AC294" s="219"/>
      <c r="AD294" s="219"/>
      <c r="AE294" s="219"/>
      <c r="AF294" s="219"/>
      <c r="AG294" s="219"/>
      <c r="AH294" s="219"/>
      <c r="AI294" s="219"/>
    </row>
    <row r="295" spans="1:35" s="164" customFormat="1">
      <c r="A295" s="204"/>
      <c r="B295" s="165"/>
      <c r="C295" s="165"/>
      <c r="D295" s="163"/>
      <c r="E295" s="163"/>
      <c r="F295" s="165"/>
      <c r="G295" s="165"/>
      <c r="H295" s="163"/>
      <c r="I295" s="163"/>
      <c r="J295" s="163"/>
      <c r="K295" s="163"/>
      <c r="L295" s="163"/>
      <c r="M295" s="163"/>
      <c r="N295" s="163"/>
      <c r="O295" s="163"/>
      <c r="P295" s="163"/>
      <c r="Q295" s="204"/>
      <c r="R295" s="173"/>
      <c r="S295" s="173"/>
      <c r="T295" s="173"/>
      <c r="U295" s="173"/>
      <c r="AC295" s="219"/>
      <c r="AD295" s="219"/>
      <c r="AE295" s="219"/>
      <c r="AF295" s="219"/>
      <c r="AG295" s="219"/>
      <c r="AH295" s="219"/>
      <c r="AI295" s="219"/>
    </row>
    <row r="296" spans="1:35" s="164" customFormat="1">
      <c r="A296" s="204"/>
      <c r="B296" s="165"/>
      <c r="C296" s="165"/>
      <c r="D296" s="163"/>
      <c r="E296" s="163"/>
      <c r="F296" s="165"/>
      <c r="G296" s="165"/>
      <c r="H296" s="163"/>
      <c r="I296" s="163"/>
      <c r="J296" s="163"/>
      <c r="K296" s="163"/>
      <c r="L296" s="163"/>
      <c r="M296" s="163"/>
      <c r="N296" s="163"/>
      <c r="O296" s="163"/>
      <c r="P296" s="163"/>
      <c r="Q296" s="204"/>
      <c r="R296" s="173"/>
      <c r="S296" s="173"/>
      <c r="T296" s="173"/>
      <c r="U296" s="173"/>
      <c r="AC296" s="219"/>
      <c r="AD296" s="219"/>
      <c r="AE296" s="219"/>
      <c r="AF296" s="219"/>
      <c r="AG296" s="219"/>
      <c r="AH296" s="219"/>
      <c r="AI296" s="219"/>
    </row>
    <row r="297" spans="1:35" s="164" customFormat="1">
      <c r="A297" s="204"/>
      <c r="B297" s="165"/>
      <c r="C297" s="165"/>
      <c r="D297" s="163"/>
      <c r="E297" s="163"/>
      <c r="F297" s="165"/>
      <c r="G297" s="165"/>
      <c r="H297" s="163"/>
      <c r="I297" s="163"/>
      <c r="J297" s="163"/>
      <c r="K297" s="163"/>
      <c r="L297" s="163"/>
      <c r="M297" s="163"/>
      <c r="N297" s="163"/>
      <c r="O297" s="163"/>
      <c r="P297" s="163"/>
      <c r="Q297" s="204"/>
      <c r="R297" s="173"/>
      <c r="S297" s="173"/>
      <c r="T297" s="173"/>
      <c r="U297" s="173"/>
      <c r="AC297" s="219"/>
      <c r="AD297" s="219"/>
      <c r="AE297" s="219"/>
      <c r="AF297" s="219"/>
      <c r="AG297" s="219"/>
      <c r="AH297" s="219"/>
      <c r="AI297" s="219"/>
    </row>
    <row r="298" spans="1:35" s="164" customFormat="1">
      <c r="A298" s="204"/>
      <c r="B298" s="165"/>
      <c r="C298" s="165"/>
      <c r="D298" s="163"/>
      <c r="E298" s="163"/>
      <c r="F298" s="165"/>
      <c r="G298" s="165"/>
      <c r="H298" s="163"/>
      <c r="I298" s="163"/>
      <c r="J298" s="163"/>
      <c r="K298" s="163"/>
      <c r="L298" s="163"/>
      <c r="M298" s="163"/>
      <c r="N298" s="163"/>
      <c r="O298" s="163"/>
      <c r="P298" s="163"/>
      <c r="Q298" s="204"/>
      <c r="R298" s="173"/>
      <c r="S298" s="173"/>
      <c r="T298" s="173"/>
      <c r="U298" s="173"/>
      <c r="AC298" s="219"/>
      <c r="AD298" s="219"/>
      <c r="AE298" s="219"/>
      <c r="AF298" s="219"/>
      <c r="AG298" s="219"/>
      <c r="AH298" s="219"/>
      <c r="AI298" s="219"/>
    </row>
    <row r="299" spans="1:35" s="164" customFormat="1">
      <c r="A299" s="204"/>
      <c r="B299" s="165"/>
      <c r="C299" s="165"/>
      <c r="D299" s="163"/>
      <c r="E299" s="163"/>
      <c r="F299" s="165"/>
      <c r="G299" s="165"/>
      <c r="H299" s="163"/>
      <c r="I299" s="163"/>
      <c r="J299" s="163"/>
      <c r="K299" s="163"/>
      <c r="L299" s="163"/>
      <c r="M299" s="163"/>
      <c r="N299" s="163"/>
      <c r="O299" s="163"/>
      <c r="P299" s="163"/>
      <c r="Q299" s="204"/>
      <c r="R299" s="173"/>
      <c r="S299" s="173"/>
      <c r="T299" s="173"/>
      <c r="U299" s="173"/>
      <c r="AC299" s="219"/>
      <c r="AD299" s="219"/>
      <c r="AE299" s="219"/>
      <c r="AF299" s="219"/>
      <c r="AG299" s="219"/>
      <c r="AH299" s="219"/>
      <c r="AI299" s="219"/>
    </row>
    <row r="300" spans="1:35" s="164" customFormat="1">
      <c r="A300" s="204"/>
      <c r="B300" s="165"/>
      <c r="C300" s="165"/>
      <c r="D300" s="163"/>
      <c r="E300" s="163"/>
      <c r="F300" s="165"/>
      <c r="G300" s="165"/>
      <c r="H300" s="163"/>
      <c r="I300" s="163"/>
      <c r="J300" s="163"/>
      <c r="K300" s="163"/>
      <c r="L300" s="163"/>
      <c r="M300" s="163"/>
      <c r="N300" s="163"/>
      <c r="O300" s="163"/>
      <c r="P300" s="163"/>
      <c r="Q300" s="204"/>
      <c r="R300" s="173"/>
      <c r="S300" s="173"/>
      <c r="T300" s="173"/>
      <c r="U300" s="173"/>
      <c r="AC300" s="219"/>
      <c r="AD300" s="219"/>
      <c r="AE300" s="219"/>
      <c r="AF300" s="219"/>
      <c r="AG300" s="219"/>
      <c r="AH300" s="219"/>
      <c r="AI300" s="219"/>
    </row>
    <row r="301" spans="1:35" s="164" customFormat="1">
      <c r="A301" s="204"/>
      <c r="B301" s="165"/>
      <c r="C301" s="165"/>
      <c r="D301" s="163"/>
      <c r="E301" s="163"/>
      <c r="F301" s="165"/>
      <c r="G301" s="165"/>
      <c r="H301" s="163"/>
      <c r="I301" s="163"/>
      <c r="J301" s="163"/>
      <c r="K301" s="163"/>
      <c r="L301" s="163"/>
      <c r="M301" s="163"/>
      <c r="N301" s="163"/>
      <c r="O301" s="163"/>
      <c r="P301" s="163"/>
      <c r="Q301" s="204"/>
      <c r="R301" s="173"/>
      <c r="S301" s="173"/>
      <c r="T301" s="173"/>
      <c r="U301" s="173"/>
      <c r="AC301" s="219"/>
      <c r="AD301" s="219"/>
      <c r="AE301" s="219"/>
      <c r="AF301" s="219"/>
      <c r="AG301" s="219"/>
      <c r="AH301" s="219"/>
      <c r="AI301" s="219"/>
    </row>
    <row r="302" spans="1:35" s="164" customFormat="1">
      <c r="A302" s="204"/>
      <c r="B302" s="165"/>
      <c r="C302" s="165"/>
      <c r="D302" s="163"/>
      <c r="E302" s="163"/>
      <c r="F302" s="165"/>
      <c r="G302" s="165"/>
      <c r="H302" s="163"/>
      <c r="I302" s="163"/>
      <c r="J302" s="163"/>
      <c r="K302" s="163"/>
      <c r="L302" s="163"/>
      <c r="M302" s="163"/>
      <c r="N302" s="163"/>
      <c r="O302" s="163"/>
      <c r="P302" s="163"/>
      <c r="Q302" s="204"/>
      <c r="R302" s="173"/>
      <c r="S302" s="173"/>
      <c r="T302" s="173"/>
      <c r="U302" s="173"/>
      <c r="AC302" s="219"/>
      <c r="AD302" s="219"/>
      <c r="AE302" s="219"/>
      <c r="AF302" s="219"/>
      <c r="AG302" s="219"/>
      <c r="AH302" s="219"/>
      <c r="AI302" s="219"/>
    </row>
    <row r="303" spans="1:35" s="164" customFormat="1">
      <c r="A303" s="204"/>
      <c r="B303" s="165"/>
      <c r="C303" s="165"/>
      <c r="D303" s="163"/>
      <c r="E303" s="163"/>
      <c r="F303" s="165"/>
      <c r="G303" s="165"/>
      <c r="H303" s="163"/>
      <c r="I303" s="163"/>
      <c r="J303" s="163"/>
      <c r="K303" s="163"/>
      <c r="L303" s="163"/>
      <c r="M303" s="163"/>
      <c r="N303" s="163"/>
      <c r="O303" s="163"/>
      <c r="P303" s="163"/>
      <c r="Q303" s="204"/>
      <c r="R303" s="173"/>
      <c r="S303" s="173"/>
      <c r="T303" s="173"/>
      <c r="U303" s="173"/>
      <c r="AC303" s="219"/>
      <c r="AD303" s="219"/>
      <c r="AE303" s="219"/>
      <c r="AF303" s="219"/>
      <c r="AG303" s="219"/>
      <c r="AH303" s="219"/>
      <c r="AI303" s="219"/>
    </row>
    <row r="304" spans="1:35" s="164" customFormat="1">
      <c r="A304" s="204"/>
      <c r="B304" s="165"/>
      <c r="C304" s="165"/>
      <c r="D304" s="163"/>
      <c r="E304" s="163"/>
      <c r="F304" s="165"/>
      <c r="G304" s="165"/>
      <c r="H304" s="163"/>
      <c r="I304" s="163"/>
      <c r="J304" s="163"/>
      <c r="K304" s="163"/>
      <c r="L304" s="163"/>
      <c r="M304" s="163"/>
      <c r="N304" s="163"/>
      <c r="O304" s="163"/>
      <c r="P304" s="163"/>
      <c r="Q304" s="204"/>
      <c r="R304" s="173"/>
      <c r="S304" s="173"/>
      <c r="T304" s="173"/>
      <c r="U304" s="173"/>
      <c r="AC304" s="219"/>
      <c r="AD304" s="219"/>
      <c r="AE304" s="219"/>
      <c r="AF304" s="219"/>
      <c r="AG304" s="219"/>
      <c r="AH304" s="219"/>
      <c r="AI304" s="219"/>
    </row>
    <row r="305" spans="1:35" s="164" customFormat="1">
      <c r="A305" s="204"/>
      <c r="B305" s="165"/>
      <c r="C305" s="165"/>
      <c r="D305" s="163"/>
      <c r="E305" s="163"/>
      <c r="F305" s="165"/>
      <c r="G305" s="165"/>
      <c r="H305" s="163"/>
      <c r="I305" s="163"/>
      <c r="J305" s="163"/>
      <c r="K305" s="163"/>
      <c r="L305" s="163"/>
      <c r="M305" s="163"/>
      <c r="N305" s="163"/>
      <c r="O305" s="163"/>
      <c r="P305" s="163"/>
      <c r="Q305" s="204"/>
      <c r="R305" s="173"/>
      <c r="S305" s="173"/>
      <c r="T305" s="173"/>
      <c r="U305" s="173"/>
      <c r="AC305" s="219"/>
      <c r="AD305" s="219"/>
      <c r="AE305" s="219"/>
      <c r="AF305" s="219"/>
      <c r="AG305" s="219"/>
      <c r="AH305" s="219"/>
      <c r="AI305" s="219"/>
    </row>
    <row r="306" spans="1:35" s="164" customFormat="1">
      <c r="A306" s="204"/>
      <c r="B306" s="165"/>
      <c r="C306" s="165"/>
      <c r="D306" s="163"/>
      <c r="E306" s="163"/>
      <c r="F306" s="165"/>
      <c r="G306" s="165"/>
      <c r="H306" s="163"/>
      <c r="I306" s="163"/>
      <c r="J306" s="163"/>
      <c r="K306" s="163"/>
      <c r="L306" s="163"/>
      <c r="M306" s="163"/>
      <c r="N306" s="163"/>
      <c r="O306" s="163"/>
      <c r="P306" s="163"/>
      <c r="Q306" s="204"/>
      <c r="R306" s="173"/>
      <c r="S306" s="173"/>
      <c r="T306" s="173"/>
      <c r="U306" s="173"/>
      <c r="AC306" s="219"/>
      <c r="AD306" s="219"/>
      <c r="AE306" s="219"/>
      <c r="AF306" s="219"/>
      <c r="AG306" s="219"/>
      <c r="AH306" s="219"/>
      <c r="AI306" s="219"/>
    </row>
    <row r="307" spans="1:35" s="164" customFormat="1">
      <c r="A307" s="204"/>
      <c r="B307" s="165"/>
      <c r="C307" s="165"/>
      <c r="D307" s="163"/>
      <c r="E307" s="163"/>
      <c r="F307" s="165"/>
      <c r="G307" s="165"/>
      <c r="H307" s="163"/>
      <c r="I307" s="163"/>
      <c r="J307" s="163"/>
      <c r="K307" s="163"/>
      <c r="L307" s="163"/>
      <c r="M307" s="163"/>
      <c r="N307" s="163"/>
      <c r="O307" s="163"/>
      <c r="P307" s="163"/>
      <c r="Q307" s="204"/>
      <c r="R307" s="173"/>
      <c r="S307" s="173"/>
      <c r="T307" s="173"/>
      <c r="U307" s="173"/>
      <c r="AC307" s="219"/>
      <c r="AD307" s="219"/>
      <c r="AE307" s="219"/>
      <c r="AF307" s="219"/>
      <c r="AG307" s="219"/>
      <c r="AH307" s="219"/>
      <c r="AI307" s="219"/>
    </row>
    <row r="308" spans="1:35" s="164" customFormat="1">
      <c r="A308" s="204"/>
      <c r="B308" s="165"/>
      <c r="C308" s="165"/>
      <c r="D308" s="163"/>
      <c r="E308" s="163"/>
      <c r="F308" s="165"/>
      <c r="G308" s="165"/>
      <c r="H308" s="163"/>
      <c r="I308" s="163"/>
      <c r="J308" s="163"/>
      <c r="K308" s="163"/>
      <c r="L308" s="163"/>
      <c r="M308" s="163"/>
      <c r="N308" s="163"/>
      <c r="O308" s="163"/>
      <c r="P308" s="163"/>
      <c r="Q308" s="204"/>
      <c r="R308" s="173"/>
      <c r="S308" s="173"/>
      <c r="T308" s="173"/>
      <c r="U308" s="173"/>
      <c r="AC308" s="219"/>
      <c r="AD308" s="219"/>
      <c r="AE308" s="219"/>
      <c r="AF308" s="219"/>
      <c r="AG308" s="219"/>
      <c r="AH308" s="219"/>
      <c r="AI308" s="219"/>
    </row>
    <row r="309" spans="1:35" s="164" customFormat="1">
      <c r="A309" s="204"/>
      <c r="B309" s="165"/>
      <c r="C309" s="165"/>
      <c r="D309" s="163"/>
      <c r="E309" s="163"/>
      <c r="F309" s="165"/>
      <c r="G309" s="165"/>
      <c r="H309" s="163"/>
      <c r="I309" s="163"/>
      <c r="J309" s="163"/>
      <c r="K309" s="163"/>
      <c r="L309" s="163"/>
      <c r="M309" s="163"/>
      <c r="N309" s="163"/>
      <c r="O309" s="163"/>
      <c r="P309" s="163"/>
      <c r="Q309" s="204"/>
      <c r="R309" s="173"/>
      <c r="S309" s="173"/>
      <c r="T309" s="173"/>
      <c r="U309" s="173"/>
      <c r="AC309" s="219"/>
      <c r="AD309" s="219"/>
      <c r="AE309" s="219"/>
      <c r="AF309" s="219"/>
      <c r="AG309" s="219"/>
      <c r="AH309" s="219"/>
      <c r="AI309" s="219"/>
    </row>
    <row r="310" spans="1:35" s="164" customFormat="1">
      <c r="A310" s="204"/>
      <c r="B310" s="165"/>
      <c r="C310" s="165"/>
      <c r="D310" s="163"/>
      <c r="E310" s="163"/>
      <c r="F310" s="165"/>
      <c r="G310" s="165"/>
      <c r="H310" s="163"/>
      <c r="I310" s="163"/>
      <c r="J310" s="163"/>
      <c r="K310" s="163"/>
      <c r="L310" s="163"/>
      <c r="M310" s="163"/>
      <c r="N310" s="163"/>
      <c r="O310" s="163"/>
      <c r="P310" s="163"/>
      <c r="Q310" s="204"/>
      <c r="R310" s="173"/>
      <c r="S310" s="173"/>
      <c r="T310" s="173"/>
      <c r="U310" s="173"/>
      <c r="AC310" s="219"/>
      <c r="AD310" s="219"/>
      <c r="AE310" s="219"/>
      <c r="AF310" s="219"/>
      <c r="AG310" s="219"/>
      <c r="AH310" s="219"/>
      <c r="AI310" s="219"/>
    </row>
    <row r="311" spans="1:35" s="164" customFormat="1">
      <c r="A311" s="204"/>
      <c r="B311" s="165"/>
      <c r="C311" s="165"/>
      <c r="D311" s="163"/>
      <c r="E311" s="163"/>
      <c r="F311" s="165"/>
      <c r="G311" s="165"/>
      <c r="H311" s="163"/>
      <c r="I311" s="163"/>
      <c r="J311" s="163"/>
      <c r="K311" s="163"/>
      <c r="L311" s="163"/>
      <c r="M311" s="163"/>
      <c r="N311" s="163"/>
      <c r="O311" s="163"/>
      <c r="P311" s="163"/>
      <c r="Q311" s="204"/>
      <c r="R311" s="173"/>
      <c r="S311" s="173"/>
      <c r="T311" s="173"/>
      <c r="U311" s="173"/>
      <c r="AC311" s="219"/>
      <c r="AD311" s="219"/>
      <c r="AE311" s="219"/>
      <c r="AF311" s="219"/>
      <c r="AG311" s="219"/>
      <c r="AH311" s="219"/>
      <c r="AI311" s="219"/>
    </row>
    <row r="312" spans="1:35" s="164" customFormat="1">
      <c r="A312" s="204"/>
      <c r="B312" s="165"/>
      <c r="C312" s="165"/>
      <c r="D312" s="163"/>
      <c r="E312" s="163"/>
      <c r="F312" s="165"/>
      <c r="G312" s="165"/>
      <c r="H312" s="163"/>
      <c r="I312" s="163"/>
      <c r="J312" s="163"/>
      <c r="K312" s="163"/>
      <c r="L312" s="163"/>
      <c r="M312" s="163"/>
      <c r="N312" s="163"/>
      <c r="O312" s="163"/>
      <c r="P312" s="163"/>
      <c r="Q312" s="204"/>
      <c r="R312" s="173"/>
      <c r="S312" s="173"/>
      <c r="T312" s="173"/>
      <c r="U312" s="173"/>
      <c r="AC312" s="219"/>
      <c r="AD312" s="219"/>
      <c r="AE312" s="219"/>
      <c r="AF312" s="219"/>
      <c r="AG312" s="219"/>
      <c r="AH312" s="219"/>
      <c r="AI312" s="219"/>
    </row>
    <row r="313" spans="1:35" s="164" customFormat="1">
      <c r="A313" s="204"/>
      <c r="B313" s="165"/>
      <c r="C313" s="165"/>
      <c r="D313" s="163"/>
      <c r="E313" s="163"/>
      <c r="F313" s="165"/>
      <c r="G313" s="165"/>
      <c r="H313" s="163"/>
      <c r="I313" s="163"/>
      <c r="J313" s="163"/>
      <c r="K313" s="163"/>
      <c r="L313" s="163"/>
      <c r="M313" s="163"/>
      <c r="N313" s="163"/>
      <c r="O313" s="163"/>
      <c r="P313" s="163"/>
      <c r="Q313" s="204"/>
      <c r="R313" s="173"/>
      <c r="S313" s="173"/>
      <c r="T313" s="173"/>
      <c r="U313" s="173"/>
      <c r="AC313" s="219"/>
      <c r="AD313" s="219"/>
      <c r="AE313" s="219"/>
      <c r="AF313" s="219"/>
      <c r="AG313" s="219"/>
      <c r="AH313" s="219"/>
      <c r="AI313" s="219"/>
    </row>
    <row r="314" spans="1:35" s="164" customFormat="1">
      <c r="A314" s="204"/>
      <c r="B314" s="165"/>
      <c r="C314" s="165"/>
      <c r="D314" s="163"/>
      <c r="E314" s="163"/>
      <c r="F314" s="165"/>
      <c r="G314" s="165"/>
      <c r="H314" s="163"/>
      <c r="I314" s="163"/>
      <c r="J314" s="163"/>
      <c r="K314" s="163"/>
      <c r="L314" s="163"/>
      <c r="M314" s="163"/>
      <c r="N314" s="163"/>
      <c r="O314" s="163"/>
      <c r="P314" s="163"/>
      <c r="Q314" s="204"/>
      <c r="R314" s="173"/>
      <c r="S314" s="173"/>
      <c r="T314" s="173"/>
      <c r="U314" s="173"/>
      <c r="AC314" s="219"/>
      <c r="AD314" s="219"/>
      <c r="AE314" s="219"/>
      <c r="AF314" s="219"/>
      <c r="AG314" s="219"/>
      <c r="AH314" s="219"/>
      <c r="AI314" s="219"/>
    </row>
    <row r="315" spans="1:35" s="164" customFormat="1">
      <c r="A315" s="204"/>
      <c r="B315" s="165"/>
      <c r="C315" s="165"/>
      <c r="D315" s="163"/>
      <c r="E315" s="163"/>
      <c r="F315" s="165"/>
      <c r="G315" s="165"/>
      <c r="H315" s="163"/>
      <c r="I315" s="163"/>
      <c r="J315" s="163"/>
      <c r="K315" s="163"/>
      <c r="L315" s="163"/>
      <c r="M315" s="163"/>
      <c r="N315" s="163"/>
      <c r="O315" s="163"/>
      <c r="P315" s="163"/>
      <c r="Q315" s="204"/>
      <c r="R315" s="173"/>
      <c r="S315" s="173"/>
      <c r="T315" s="173"/>
      <c r="U315" s="173"/>
      <c r="AC315" s="219"/>
      <c r="AD315" s="219"/>
      <c r="AE315" s="219"/>
      <c r="AF315" s="219"/>
      <c r="AG315" s="219"/>
      <c r="AH315" s="219"/>
      <c r="AI315" s="219"/>
    </row>
    <row r="316" spans="1:35" s="164" customFormat="1">
      <c r="A316" s="204"/>
      <c r="B316" s="165"/>
      <c r="C316" s="165"/>
      <c r="D316" s="163"/>
      <c r="E316" s="163"/>
      <c r="F316" s="165"/>
      <c r="G316" s="165"/>
      <c r="H316" s="163"/>
      <c r="I316" s="163"/>
      <c r="J316" s="163"/>
      <c r="K316" s="163"/>
      <c r="L316" s="163"/>
      <c r="M316" s="163"/>
      <c r="N316" s="163"/>
      <c r="O316" s="163"/>
      <c r="P316" s="163"/>
      <c r="Q316" s="204"/>
      <c r="R316" s="173"/>
      <c r="S316" s="173"/>
      <c r="T316" s="173"/>
      <c r="U316" s="173"/>
      <c r="AC316" s="219"/>
      <c r="AD316" s="219"/>
      <c r="AE316" s="219"/>
      <c r="AF316" s="219"/>
      <c r="AG316" s="219"/>
      <c r="AH316" s="219"/>
      <c r="AI316" s="219"/>
    </row>
    <row r="317" spans="1:35" s="164" customFormat="1">
      <c r="A317" s="204"/>
      <c r="B317" s="165"/>
      <c r="C317" s="165"/>
      <c r="D317" s="163"/>
      <c r="E317" s="163"/>
      <c r="F317" s="165"/>
      <c r="G317" s="165"/>
      <c r="H317" s="163"/>
      <c r="I317" s="163"/>
      <c r="J317" s="163"/>
      <c r="K317" s="163"/>
      <c r="L317" s="163"/>
      <c r="M317" s="163"/>
      <c r="N317" s="163"/>
      <c r="O317" s="163"/>
      <c r="P317" s="163"/>
      <c r="Q317" s="204"/>
      <c r="R317" s="173"/>
      <c r="S317" s="173"/>
      <c r="T317" s="173"/>
      <c r="U317" s="173"/>
      <c r="AC317" s="219"/>
      <c r="AD317" s="219"/>
      <c r="AE317" s="219"/>
      <c r="AF317" s="219"/>
      <c r="AG317" s="219"/>
      <c r="AH317" s="219"/>
      <c r="AI317" s="219"/>
    </row>
    <row r="318" spans="1:35" s="164" customFormat="1">
      <c r="A318" s="204"/>
      <c r="B318" s="165"/>
      <c r="C318" s="165"/>
      <c r="D318" s="163"/>
      <c r="E318" s="163"/>
      <c r="F318" s="165"/>
      <c r="G318" s="165"/>
      <c r="H318" s="163"/>
      <c r="I318" s="163"/>
      <c r="J318" s="163"/>
      <c r="K318" s="163"/>
      <c r="L318" s="163"/>
      <c r="M318" s="163"/>
      <c r="N318" s="163"/>
      <c r="O318" s="163"/>
      <c r="P318" s="163"/>
      <c r="Q318" s="204"/>
      <c r="R318" s="173"/>
      <c r="S318" s="173"/>
      <c r="T318" s="173"/>
      <c r="U318" s="173"/>
      <c r="AC318" s="219"/>
      <c r="AD318" s="219"/>
      <c r="AE318" s="219"/>
      <c r="AF318" s="219"/>
      <c r="AG318" s="219"/>
      <c r="AH318" s="219"/>
      <c r="AI318" s="219"/>
    </row>
    <row r="319" spans="1:35" s="164" customFormat="1">
      <c r="A319" s="204"/>
      <c r="B319" s="165"/>
      <c r="C319" s="165"/>
      <c r="D319" s="163"/>
      <c r="E319" s="163"/>
      <c r="F319" s="165"/>
      <c r="G319" s="165"/>
      <c r="H319" s="163"/>
      <c r="I319" s="163"/>
      <c r="J319" s="163"/>
      <c r="K319" s="163"/>
      <c r="L319" s="163"/>
      <c r="M319" s="163"/>
      <c r="N319" s="163"/>
      <c r="O319" s="163"/>
      <c r="P319" s="163"/>
      <c r="Q319" s="204"/>
      <c r="R319" s="173"/>
      <c r="S319" s="173"/>
      <c r="T319" s="173"/>
      <c r="U319" s="173"/>
      <c r="AC319" s="219"/>
      <c r="AD319" s="219"/>
      <c r="AE319" s="219"/>
      <c r="AF319" s="219"/>
      <c r="AG319" s="219"/>
      <c r="AH319" s="219"/>
      <c r="AI319" s="219"/>
    </row>
    <row r="320" spans="1:35" s="164" customFormat="1">
      <c r="A320" s="204"/>
      <c r="B320" s="165"/>
      <c r="C320" s="165"/>
      <c r="D320" s="163"/>
      <c r="E320" s="163"/>
      <c r="F320" s="165"/>
      <c r="G320" s="165"/>
      <c r="H320" s="163"/>
      <c r="I320" s="163"/>
      <c r="J320" s="163"/>
      <c r="K320" s="163"/>
      <c r="L320" s="163"/>
      <c r="M320" s="163"/>
      <c r="N320" s="163"/>
      <c r="O320" s="163"/>
      <c r="P320" s="163"/>
      <c r="Q320" s="204"/>
      <c r="R320" s="173"/>
      <c r="S320" s="173"/>
      <c r="T320" s="173"/>
      <c r="U320" s="173"/>
      <c r="AC320" s="219"/>
      <c r="AD320" s="219"/>
      <c r="AE320" s="219"/>
      <c r="AF320" s="219"/>
      <c r="AG320" s="219"/>
      <c r="AH320" s="219"/>
      <c r="AI320" s="219"/>
    </row>
    <row r="321" spans="1:35" s="164" customFormat="1">
      <c r="A321" s="204"/>
      <c r="B321" s="165"/>
      <c r="C321" s="165"/>
      <c r="D321" s="163"/>
      <c r="E321" s="163"/>
      <c r="F321" s="165"/>
      <c r="G321" s="165"/>
      <c r="H321" s="163"/>
      <c r="I321" s="163"/>
      <c r="J321" s="163"/>
      <c r="K321" s="163"/>
      <c r="L321" s="163"/>
      <c r="M321" s="163"/>
      <c r="N321" s="163"/>
      <c r="O321" s="163"/>
      <c r="P321" s="163"/>
      <c r="Q321" s="204"/>
      <c r="R321" s="173"/>
      <c r="S321" s="173"/>
      <c r="T321" s="173"/>
      <c r="U321" s="173"/>
      <c r="AC321" s="219"/>
      <c r="AD321" s="219"/>
      <c r="AE321" s="219"/>
      <c r="AF321" s="219"/>
      <c r="AG321" s="219"/>
      <c r="AH321" s="219"/>
      <c r="AI321" s="219"/>
    </row>
    <row r="322" spans="1:35" s="164" customFormat="1">
      <c r="A322" s="204"/>
      <c r="B322" s="165"/>
      <c r="C322" s="165"/>
      <c r="D322" s="163"/>
      <c r="E322" s="163"/>
      <c r="F322" s="165"/>
      <c r="G322" s="165"/>
      <c r="H322" s="163"/>
      <c r="I322" s="163"/>
      <c r="J322" s="163"/>
      <c r="K322" s="163"/>
      <c r="L322" s="163"/>
      <c r="M322" s="163"/>
      <c r="N322" s="163"/>
      <c r="O322" s="163"/>
      <c r="P322" s="163"/>
      <c r="Q322" s="204"/>
      <c r="R322" s="173"/>
      <c r="S322" s="173"/>
      <c r="T322" s="173"/>
      <c r="U322" s="173"/>
      <c r="AC322" s="219"/>
      <c r="AD322" s="219"/>
      <c r="AE322" s="219"/>
      <c r="AF322" s="219"/>
      <c r="AG322" s="219"/>
      <c r="AH322" s="219"/>
      <c r="AI322" s="219"/>
    </row>
    <row r="323" spans="1:35" s="164" customFormat="1">
      <c r="A323" s="204"/>
      <c r="B323" s="165"/>
      <c r="C323" s="165"/>
      <c r="D323" s="163"/>
      <c r="E323" s="163"/>
      <c r="F323" s="165"/>
      <c r="G323" s="165"/>
      <c r="H323" s="163"/>
      <c r="I323" s="163"/>
      <c r="J323" s="163"/>
      <c r="K323" s="163"/>
      <c r="L323" s="163"/>
      <c r="M323" s="163"/>
      <c r="N323" s="163"/>
      <c r="O323" s="163"/>
      <c r="P323" s="163"/>
      <c r="Q323" s="204"/>
      <c r="R323" s="173"/>
      <c r="S323" s="173"/>
      <c r="T323" s="173"/>
      <c r="U323" s="173"/>
      <c r="AC323" s="219"/>
      <c r="AD323" s="219"/>
      <c r="AE323" s="219"/>
      <c r="AF323" s="219"/>
      <c r="AG323" s="219"/>
      <c r="AH323" s="219"/>
      <c r="AI323" s="219"/>
    </row>
    <row r="324" spans="1:35" s="164" customFormat="1">
      <c r="A324" s="204"/>
      <c r="B324" s="165"/>
      <c r="C324" s="165"/>
      <c r="D324" s="163"/>
      <c r="E324" s="163"/>
      <c r="F324" s="165"/>
      <c r="G324" s="165"/>
      <c r="H324" s="163"/>
      <c r="I324" s="163"/>
      <c r="J324" s="163"/>
      <c r="K324" s="163"/>
      <c r="L324" s="163"/>
      <c r="M324" s="163"/>
      <c r="N324" s="163"/>
      <c r="O324" s="163"/>
      <c r="P324" s="163"/>
      <c r="Q324" s="204"/>
      <c r="R324" s="173"/>
      <c r="S324" s="173"/>
      <c r="T324" s="173"/>
      <c r="U324" s="173"/>
      <c r="AC324" s="219"/>
      <c r="AD324" s="219"/>
      <c r="AE324" s="219"/>
      <c r="AF324" s="219"/>
      <c r="AG324" s="219"/>
      <c r="AH324" s="219"/>
      <c r="AI324" s="219"/>
    </row>
    <row r="325" spans="1:35" s="164" customFormat="1">
      <c r="A325" s="204"/>
      <c r="B325" s="165"/>
      <c r="C325" s="165"/>
      <c r="D325" s="163"/>
      <c r="E325" s="163"/>
      <c r="F325" s="165"/>
      <c r="G325" s="165"/>
      <c r="H325" s="163"/>
      <c r="I325" s="163"/>
      <c r="J325" s="163"/>
      <c r="K325" s="163"/>
      <c r="L325" s="163"/>
      <c r="M325" s="163"/>
      <c r="N325" s="163"/>
      <c r="O325" s="163"/>
      <c r="P325" s="163"/>
      <c r="Q325" s="204"/>
      <c r="R325" s="173"/>
      <c r="S325" s="173"/>
      <c r="T325" s="173"/>
      <c r="U325" s="173"/>
      <c r="AC325" s="219"/>
      <c r="AD325" s="219"/>
      <c r="AE325" s="219"/>
      <c r="AF325" s="219"/>
      <c r="AG325" s="219"/>
      <c r="AH325" s="219"/>
      <c r="AI325" s="219"/>
    </row>
    <row r="326" spans="1:35" s="164" customFormat="1">
      <c r="A326" s="204"/>
      <c r="B326" s="165"/>
      <c r="C326" s="165"/>
      <c r="D326" s="163"/>
      <c r="E326" s="163"/>
      <c r="F326" s="165"/>
      <c r="G326" s="165"/>
      <c r="H326" s="163"/>
      <c r="I326" s="163"/>
      <c r="J326" s="163"/>
      <c r="K326" s="163"/>
      <c r="L326" s="163"/>
      <c r="M326" s="163"/>
      <c r="N326" s="163"/>
      <c r="O326" s="163"/>
      <c r="P326" s="163"/>
      <c r="Q326" s="204"/>
      <c r="R326" s="173"/>
      <c r="S326" s="173"/>
      <c r="T326" s="173"/>
      <c r="U326" s="173"/>
      <c r="AC326" s="219"/>
      <c r="AD326" s="219"/>
      <c r="AE326" s="219"/>
      <c r="AF326" s="219"/>
      <c r="AG326" s="219"/>
      <c r="AH326" s="219"/>
      <c r="AI326" s="219"/>
    </row>
    <row r="327" spans="1:35" s="164" customFormat="1">
      <c r="A327" s="204"/>
      <c r="B327" s="165"/>
      <c r="C327" s="165"/>
      <c r="D327" s="163"/>
      <c r="E327" s="163"/>
      <c r="F327" s="165"/>
      <c r="G327" s="165"/>
      <c r="H327" s="163"/>
      <c r="I327" s="163"/>
      <c r="J327" s="163"/>
      <c r="K327" s="163"/>
      <c r="L327" s="163"/>
      <c r="M327" s="163"/>
      <c r="N327" s="163"/>
      <c r="O327" s="163"/>
      <c r="P327" s="163"/>
      <c r="Q327" s="204"/>
      <c r="R327" s="173"/>
      <c r="S327" s="173"/>
      <c r="T327" s="173"/>
      <c r="U327" s="173"/>
      <c r="AC327" s="219"/>
      <c r="AD327" s="219"/>
      <c r="AE327" s="219"/>
      <c r="AF327" s="219"/>
      <c r="AG327" s="219"/>
      <c r="AH327" s="219"/>
      <c r="AI327" s="219"/>
    </row>
    <row r="328" spans="1:35" s="164" customFormat="1">
      <c r="A328" s="204"/>
      <c r="B328" s="165"/>
      <c r="C328" s="165"/>
      <c r="D328" s="163"/>
      <c r="E328" s="163"/>
      <c r="F328" s="165"/>
      <c r="G328" s="165"/>
      <c r="H328" s="163"/>
      <c r="I328" s="163"/>
      <c r="J328" s="163"/>
      <c r="K328" s="163"/>
      <c r="L328" s="163"/>
      <c r="M328" s="163"/>
      <c r="N328" s="163"/>
      <c r="O328" s="163"/>
      <c r="P328" s="163"/>
      <c r="Q328" s="204"/>
      <c r="R328" s="173"/>
      <c r="S328" s="173"/>
      <c r="T328" s="173"/>
      <c r="U328" s="173"/>
      <c r="AC328" s="219"/>
      <c r="AD328" s="219"/>
      <c r="AE328" s="219"/>
      <c r="AF328" s="219"/>
      <c r="AG328" s="219"/>
      <c r="AH328" s="219"/>
      <c r="AI328" s="219"/>
    </row>
    <row r="329" spans="1:35" s="164" customFormat="1">
      <c r="A329" s="204"/>
      <c r="B329" s="165"/>
      <c r="C329" s="165"/>
      <c r="D329" s="163"/>
      <c r="E329" s="163"/>
      <c r="F329" s="165"/>
      <c r="G329" s="165"/>
      <c r="H329" s="163"/>
      <c r="I329" s="163"/>
      <c r="J329" s="163"/>
      <c r="K329" s="163"/>
      <c r="L329" s="163"/>
      <c r="M329" s="163"/>
      <c r="N329" s="163"/>
      <c r="O329" s="163"/>
      <c r="P329" s="163"/>
      <c r="Q329" s="204"/>
      <c r="R329" s="173"/>
      <c r="S329" s="173"/>
      <c r="T329" s="173"/>
      <c r="U329" s="173"/>
      <c r="AC329" s="219"/>
      <c r="AD329" s="219"/>
      <c r="AE329" s="219"/>
      <c r="AF329" s="219"/>
      <c r="AG329" s="219"/>
      <c r="AH329" s="219"/>
      <c r="AI329" s="219"/>
    </row>
    <row r="330" spans="1:35" s="164" customFormat="1">
      <c r="A330" s="204"/>
      <c r="B330" s="165"/>
      <c r="C330" s="165"/>
      <c r="D330" s="163"/>
      <c r="E330" s="163"/>
      <c r="F330" s="165"/>
      <c r="G330" s="165"/>
      <c r="H330" s="163"/>
      <c r="I330" s="163"/>
      <c r="J330" s="163"/>
      <c r="K330" s="163"/>
      <c r="L330" s="163"/>
      <c r="M330" s="163"/>
      <c r="N330" s="163"/>
      <c r="O330" s="163"/>
      <c r="P330" s="163"/>
      <c r="Q330" s="204"/>
      <c r="R330" s="173"/>
      <c r="S330" s="173"/>
      <c r="T330" s="173"/>
      <c r="U330" s="173"/>
      <c r="AC330" s="219"/>
      <c r="AD330" s="219"/>
      <c r="AE330" s="219"/>
      <c r="AF330" s="219"/>
      <c r="AG330" s="219"/>
      <c r="AH330" s="219"/>
      <c r="AI330" s="219"/>
    </row>
    <row r="331" spans="1:35" s="164" customFormat="1">
      <c r="A331" s="204"/>
      <c r="B331" s="165"/>
      <c r="C331" s="165"/>
      <c r="D331" s="163"/>
      <c r="E331" s="163"/>
      <c r="F331" s="165"/>
      <c r="G331" s="165"/>
      <c r="H331" s="163"/>
      <c r="I331" s="163"/>
      <c r="J331" s="163"/>
      <c r="K331" s="163"/>
      <c r="L331" s="163"/>
      <c r="M331" s="163"/>
      <c r="N331" s="163"/>
      <c r="O331" s="163"/>
      <c r="P331" s="163"/>
      <c r="Q331" s="204"/>
      <c r="R331" s="173"/>
      <c r="S331" s="173"/>
      <c r="T331" s="173"/>
      <c r="U331" s="173"/>
      <c r="AC331" s="219"/>
      <c r="AD331" s="219"/>
      <c r="AE331" s="219"/>
      <c r="AF331" s="219"/>
      <c r="AG331" s="219"/>
      <c r="AH331" s="219"/>
      <c r="AI331" s="219"/>
    </row>
    <row r="332" spans="1:35" s="164" customFormat="1">
      <c r="A332" s="204"/>
      <c r="B332" s="165"/>
      <c r="C332" s="165"/>
      <c r="D332" s="163"/>
      <c r="E332" s="163"/>
      <c r="F332" s="165"/>
      <c r="G332" s="165"/>
      <c r="H332" s="163"/>
      <c r="I332" s="163"/>
      <c r="J332" s="163"/>
      <c r="K332" s="163"/>
      <c r="L332" s="163"/>
      <c r="M332" s="163"/>
      <c r="N332" s="163"/>
      <c r="O332" s="163"/>
      <c r="P332" s="163"/>
      <c r="Q332" s="204"/>
      <c r="R332" s="173"/>
      <c r="S332" s="173"/>
      <c r="T332" s="173"/>
      <c r="U332" s="173"/>
      <c r="AC332" s="219"/>
      <c r="AD332" s="219"/>
      <c r="AE332" s="219"/>
      <c r="AF332" s="219"/>
      <c r="AG332" s="219"/>
      <c r="AH332" s="219"/>
      <c r="AI332" s="219"/>
    </row>
    <row r="333" spans="1:35" s="164" customFormat="1">
      <c r="A333" s="204"/>
      <c r="B333" s="165"/>
      <c r="C333" s="165"/>
      <c r="D333" s="163"/>
      <c r="E333" s="163"/>
      <c r="F333" s="165"/>
      <c r="G333" s="165"/>
      <c r="H333" s="163"/>
      <c r="I333" s="163"/>
      <c r="J333" s="163"/>
      <c r="K333" s="163"/>
      <c r="L333" s="163"/>
      <c r="M333" s="163"/>
      <c r="N333" s="163"/>
      <c r="O333" s="163"/>
      <c r="P333" s="163"/>
      <c r="Q333" s="204"/>
      <c r="R333" s="173"/>
      <c r="S333" s="173"/>
      <c r="T333" s="173"/>
      <c r="U333" s="173"/>
      <c r="AC333" s="219"/>
      <c r="AD333" s="219"/>
      <c r="AE333" s="219"/>
      <c r="AF333" s="219"/>
      <c r="AG333" s="219"/>
      <c r="AH333" s="219"/>
      <c r="AI333" s="219"/>
    </row>
    <row r="334" spans="1:35" s="164" customFormat="1">
      <c r="A334" s="204"/>
      <c r="B334" s="165"/>
      <c r="C334" s="165"/>
      <c r="D334" s="163"/>
      <c r="E334" s="163"/>
      <c r="F334" s="165"/>
      <c r="G334" s="165"/>
      <c r="H334" s="163"/>
      <c r="I334" s="163"/>
      <c r="J334" s="163"/>
      <c r="K334" s="163"/>
      <c r="L334" s="163"/>
      <c r="M334" s="163"/>
      <c r="N334" s="163"/>
      <c r="O334" s="163"/>
      <c r="P334" s="163"/>
      <c r="Q334" s="204"/>
      <c r="R334" s="173"/>
      <c r="S334" s="173"/>
      <c r="T334" s="173"/>
      <c r="U334" s="173"/>
      <c r="AC334" s="219"/>
      <c r="AD334" s="219"/>
      <c r="AE334" s="219"/>
      <c r="AF334" s="219"/>
      <c r="AG334" s="219"/>
      <c r="AH334" s="219"/>
      <c r="AI334" s="219"/>
    </row>
    <row r="335" spans="1:35" s="164" customFormat="1">
      <c r="A335" s="204"/>
      <c r="B335" s="165"/>
      <c r="C335" s="165"/>
      <c r="D335" s="163"/>
      <c r="E335" s="163"/>
      <c r="F335" s="165"/>
      <c r="G335" s="165"/>
      <c r="H335" s="163"/>
      <c r="I335" s="163"/>
      <c r="J335" s="163"/>
      <c r="K335" s="163"/>
      <c r="L335" s="163"/>
      <c r="M335" s="163"/>
      <c r="N335" s="163"/>
      <c r="O335" s="163"/>
      <c r="P335" s="163"/>
      <c r="Q335" s="204"/>
      <c r="R335" s="173"/>
      <c r="S335" s="173"/>
      <c r="T335" s="173"/>
      <c r="U335" s="173"/>
      <c r="AC335" s="219"/>
      <c r="AD335" s="219"/>
      <c r="AE335" s="219"/>
      <c r="AF335" s="219"/>
      <c r="AG335" s="219"/>
      <c r="AH335" s="219"/>
      <c r="AI335" s="219"/>
    </row>
    <row r="336" spans="1:35" s="164" customFormat="1">
      <c r="A336" s="204"/>
      <c r="B336" s="165"/>
      <c r="C336" s="165"/>
      <c r="D336" s="163"/>
      <c r="E336" s="163"/>
      <c r="F336" s="165"/>
      <c r="G336" s="165"/>
      <c r="H336" s="163"/>
      <c r="I336" s="163"/>
      <c r="J336" s="163"/>
      <c r="K336" s="163"/>
      <c r="L336" s="163"/>
      <c r="M336" s="163"/>
      <c r="N336" s="163"/>
      <c r="O336" s="163"/>
      <c r="P336" s="163"/>
      <c r="Q336" s="204"/>
      <c r="R336" s="173"/>
      <c r="S336" s="173"/>
      <c r="T336" s="173"/>
      <c r="U336" s="173"/>
      <c r="AC336" s="219"/>
      <c r="AD336" s="219"/>
      <c r="AE336" s="219"/>
      <c r="AF336" s="219"/>
      <c r="AG336" s="219"/>
      <c r="AH336" s="219"/>
      <c r="AI336" s="219"/>
    </row>
    <row r="337" spans="1:35" s="164" customFormat="1">
      <c r="A337" s="204"/>
      <c r="B337" s="165"/>
      <c r="C337" s="165"/>
      <c r="D337" s="163"/>
      <c r="E337" s="163"/>
      <c r="F337" s="165"/>
      <c r="G337" s="165"/>
      <c r="H337" s="163"/>
      <c r="I337" s="163"/>
      <c r="J337" s="163"/>
      <c r="K337" s="163"/>
      <c r="L337" s="163"/>
      <c r="M337" s="163"/>
      <c r="N337" s="163"/>
      <c r="O337" s="163"/>
      <c r="P337" s="163"/>
      <c r="Q337" s="204"/>
      <c r="R337" s="173"/>
      <c r="S337" s="173"/>
      <c r="T337" s="173"/>
      <c r="U337" s="173"/>
      <c r="AC337" s="219"/>
      <c r="AD337" s="219"/>
      <c r="AE337" s="219"/>
      <c r="AF337" s="219"/>
      <c r="AG337" s="219"/>
      <c r="AH337" s="219"/>
      <c r="AI337" s="219"/>
    </row>
    <row r="338" spans="1:35" s="164" customFormat="1">
      <c r="A338" s="204"/>
      <c r="B338" s="165"/>
      <c r="C338" s="165"/>
      <c r="D338" s="163"/>
      <c r="E338" s="163"/>
      <c r="F338" s="165"/>
      <c r="G338" s="165"/>
      <c r="H338" s="163"/>
      <c r="I338" s="163"/>
      <c r="J338" s="163"/>
      <c r="K338" s="163"/>
      <c r="L338" s="163"/>
      <c r="M338" s="163"/>
      <c r="N338" s="163"/>
      <c r="O338" s="163"/>
      <c r="P338" s="163"/>
      <c r="Q338" s="204"/>
      <c r="R338" s="173"/>
      <c r="S338" s="173"/>
      <c r="T338" s="173"/>
      <c r="U338" s="173"/>
      <c r="AC338" s="219"/>
      <c r="AD338" s="219"/>
      <c r="AE338" s="219"/>
      <c r="AF338" s="219"/>
      <c r="AG338" s="219"/>
      <c r="AH338" s="219"/>
      <c r="AI338" s="219"/>
    </row>
    <row r="339" spans="1:35" s="164" customFormat="1">
      <c r="A339" s="204"/>
      <c r="B339" s="165"/>
      <c r="C339" s="165"/>
      <c r="D339" s="163"/>
      <c r="E339" s="163"/>
      <c r="F339" s="165"/>
      <c r="G339" s="165"/>
      <c r="H339" s="163"/>
      <c r="I339" s="163"/>
      <c r="J339" s="163"/>
      <c r="K339" s="163"/>
      <c r="L339" s="163"/>
      <c r="M339" s="163"/>
      <c r="N339" s="163"/>
      <c r="O339" s="163"/>
      <c r="P339" s="163"/>
      <c r="Q339" s="204"/>
      <c r="R339" s="173"/>
      <c r="S339" s="173"/>
      <c r="T339" s="173"/>
      <c r="U339" s="173"/>
      <c r="AC339" s="219"/>
      <c r="AD339" s="219"/>
      <c r="AE339" s="219"/>
      <c r="AF339" s="219"/>
      <c r="AG339" s="219"/>
      <c r="AH339" s="219"/>
      <c r="AI339" s="219"/>
    </row>
    <row r="340" spans="1:35" s="164" customFormat="1">
      <c r="A340" s="204"/>
      <c r="B340" s="165"/>
      <c r="C340" s="165"/>
      <c r="D340" s="163"/>
      <c r="E340" s="163"/>
      <c r="F340" s="165"/>
      <c r="G340" s="165"/>
      <c r="H340" s="163"/>
      <c r="I340" s="163"/>
      <c r="J340" s="163"/>
      <c r="K340" s="163"/>
      <c r="L340" s="163"/>
      <c r="M340" s="163"/>
      <c r="N340" s="163"/>
      <c r="O340" s="163"/>
      <c r="P340" s="163"/>
      <c r="Q340" s="204"/>
      <c r="R340" s="173"/>
      <c r="S340" s="173"/>
      <c r="T340" s="173"/>
      <c r="U340" s="173"/>
      <c r="AC340" s="219"/>
      <c r="AD340" s="219"/>
      <c r="AE340" s="219"/>
      <c r="AF340" s="219"/>
      <c r="AG340" s="219"/>
      <c r="AH340" s="219"/>
      <c r="AI340" s="219"/>
    </row>
    <row r="341" spans="1:35" s="164" customFormat="1">
      <c r="A341" s="204"/>
      <c r="B341" s="165"/>
      <c r="C341" s="165"/>
      <c r="D341" s="163"/>
      <c r="E341" s="163"/>
      <c r="F341" s="165"/>
      <c r="G341" s="165"/>
      <c r="H341" s="163"/>
      <c r="I341" s="163"/>
      <c r="J341" s="163"/>
      <c r="K341" s="163"/>
      <c r="L341" s="163"/>
      <c r="M341" s="163"/>
      <c r="N341" s="163"/>
      <c r="O341" s="163"/>
      <c r="P341" s="163"/>
      <c r="Q341" s="204"/>
      <c r="R341" s="173"/>
      <c r="S341" s="173"/>
      <c r="T341" s="173"/>
      <c r="U341" s="173"/>
      <c r="AC341" s="219"/>
      <c r="AD341" s="219"/>
      <c r="AE341" s="219"/>
      <c r="AF341" s="219"/>
      <c r="AG341" s="219"/>
      <c r="AH341" s="219"/>
      <c r="AI341" s="219"/>
    </row>
    <row r="342" spans="1:35" s="164" customFormat="1">
      <c r="A342" s="204"/>
      <c r="B342" s="165"/>
      <c r="C342" s="165"/>
      <c r="D342" s="163"/>
      <c r="E342" s="163"/>
      <c r="F342" s="165"/>
      <c r="G342" s="165"/>
      <c r="H342" s="163"/>
      <c r="I342" s="163"/>
      <c r="J342" s="163"/>
      <c r="K342" s="163"/>
      <c r="L342" s="163"/>
      <c r="M342" s="163"/>
      <c r="N342" s="163"/>
      <c r="O342" s="163"/>
      <c r="P342" s="163"/>
      <c r="Q342" s="204"/>
      <c r="R342" s="173"/>
      <c r="S342" s="173"/>
      <c r="T342" s="173"/>
      <c r="U342" s="173"/>
      <c r="AC342" s="219"/>
      <c r="AD342" s="219"/>
      <c r="AE342" s="219"/>
      <c r="AF342" s="219"/>
      <c r="AG342" s="219"/>
      <c r="AH342" s="219"/>
      <c r="AI342" s="219"/>
    </row>
    <row r="343" spans="1:35" s="164" customFormat="1">
      <c r="A343" s="204"/>
      <c r="B343" s="165"/>
      <c r="C343" s="165"/>
      <c r="D343" s="163"/>
      <c r="E343" s="163"/>
      <c r="F343" s="165"/>
      <c r="G343" s="165"/>
      <c r="H343" s="163"/>
      <c r="I343" s="163"/>
      <c r="J343" s="163"/>
      <c r="K343" s="163"/>
      <c r="L343" s="163"/>
      <c r="M343" s="163"/>
      <c r="N343" s="163"/>
      <c r="O343" s="163"/>
      <c r="P343" s="163"/>
      <c r="Q343" s="204"/>
      <c r="R343" s="173"/>
      <c r="S343" s="173"/>
      <c r="T343" s="173"/>
      <c r="U343" s="173"/>
      <c r="AC343" s="219"/>
      <c r="AD343" s="219"/>
      <c r="AE343" s="219"/>
      <c r="AF343" s="219"/>
      <c r="AG343" s="219"/>
      <c r="AH343" s="219"/>
      <c r="AI343" s="219"/>
    </row>
    <row r="344" spans="1:35" s="164" customFormat="1">
      <c r="A344" s="204"/>
      <c r="B344" s="165"/>
      <c r="C344" s="165"/>
      <c r="D344" s="163"/>
      <c r="E344" s="163"/>
      <c r="F344" s="165"/>
      <c r="G344" s="165"/>
      <c r="H344" s="163"/>
      <c r="I344" s="163"/>
      <c r="J344" s="163"/>
      <c r="K344" s="163"/>
      <c r="L344" s="163"/>
      <c r="M344" s="163"/>
      <c r="N344" s="163"/>
      <c r="O344" s="163"/>
      <c r="P344" s="163"/>
      <c r="Q344" s="204"/>
      <c r="R344" s="173"/>
      <c r="S344" s="173"/>
      <c r="T344" s="173"/>
      <c r="U344" s="173"/>
      <c r="AC344" s="219"/>
      <c r="AD344" s="219"/>
      <c r="AE344" s="219"/>
      <c r="AF344" s="219"/>
      <c r="AG344" s="219"/>
      <c r="AH344" s="219"/>
      <c r="AI344" s="219"/>
    </row>
    <row r="345" spans="1:35" s="164" customFormat="1">
      <c r="A345" s="204"/>
      <c r="B345" s="165"/>
      <c r="C345" s="165"/>
      <c r="D345" s="163"/>
      <c r="E345" s="163"/>
      <c r="F345" s="165"/>
      <c r="G345" s="165"/>
      <c r="H345" s="163"/>
      <c r="I345" s="163"/>
      <c r="J345" s="163"/>
      <c r="K345" s="163"/>
      <c r="L345" s="163"/>
      <c r="M345" s="163"/>
      <c r="N345" s="163"/>
      <c r="O345" s="163"/>
      <c r="P345" s="163"/>
      <c r="Q345" s="204"/>
      <c r="R345" s="173"/>
      <c r="S345" s="173"/>
      <c r="T345" s="173"/>
      <c r="U345" s="173"/>
      <c r="AC345" s="219"/>
      <c r="AD345" s="219"/>
      <c r="AE345" s="219"/>
      <c r="AF345" s="219"/>
      <c r="AG345" s="219"/>
      <c r="AH345" s="219"/>
      <c r="AI345" s="219"/>
    </row>
    <row r="346" spans="1:35" s="164" customFormat="1">
      <c r="A346" s="204"/>
      <c r="B346" s="165"/>
      <c r="C346" s="165"/>
      <c r="D346" s="163"/>
      <c r="E346" s="163"/>
      <c r="F346" s="165"/>
      <c r="G346" s="165"/>
      <c r="H346" s="163"/>
      <c r="I346" s="163"/>
      <c r="J346" s="163"/>
      <c r="K346" s="163"/>
      <c r="L346" s="163"/>
      <c r="M346" s="163"/>
      <c r="N346" s="163"/>
      <c r="O346" s="163"/>
      <c r="P346" s="163"/>
      <c r="Q346" s="204"/>
      <c r="R346" s="173"/>
      <c r="S346" s="173"/>
      <c r="T346" s="173"/>
      <c r="U346" s="173"/>
      <c r="AC346" s="219"/>
      <c r="AD346" s="219"/>
      <c r="AE346" s="219"/>
      <c r="AF346" s="219"/>
      <c r="AG346" s="219"/>
      <c r="AH346" s="219"/>
      <c r="AI346" s="219"/>
    </row>
    <row r="347" spans="1:35" s="164" customFormat="1">
      <c r="A347" s="204"/>
      <c r="B347" s="165"/>
      <c r="C347" s="165"/>
      <c r="D347" s="163"/>
      <c r="E347" s="163"/>
      <c r="F347" s="165"/>
      <c r="G347" s="165"/>
      <c r="H347" s="163"/>
      <c r="I347" s="163"/>
      <c r="J347" s="163"/>
      <c r="K347" s="163"/>
      <c r="L347" s="163"/>
      <c r="M347" s="163"/>
      <c r="N347" s="163"/>
      <c r="O347" s="163"/>
      <c r="P347" s="163"/>
      <c r="Q347" s="204"/>
      <c r="R347" s="173"/>
      <c r="S347" s="173"/>
      <c r="T347" s="173"/>
      <c r="U347" s="173"/>
      <c r="AC347" s="219"/>
      <c r="AD347" s="219"/>
      <c r="AE347" s="219"/>
      <c r="AF347" s="219"/>
      <c r="AG347" s="219"/>
      <c r="AH347" s="219"/>
      <c r="AI347" s="219"/>
    </row>
    <row r="348" spans="1:35" s="164" customFormat="1">
      <c r="A348" s="204"/>
      <c r="B348" s="165"/>
      <c r="C348" s="165"/>
      <c r="D348" s="163"/>
      <c r="E348" s="163"/>
      <c r="F348" s="165"/>
      <c r="G348" s="165"/>
      <c r="H348" s="163"/>
      <c r="I348" s="163"/>
      <c r="J348" s="163"/>
      <c r="K348" s="163"/>
      <c r="L348" s="163"/>
      <c r="M348" s="163"/>
      <c r="N348" s="163"/>
      <c r="O348" s="163"/>
      <c r="P348" s="163"/>
      <c r="Q348" s="204"/>
      <c r="R348" s="173"/>
      <c r="S348" s="173"/>
      <c r="T348" s="173"/>
      <c r="U348" s="173"/>
      <c r="AC348" s="219"/>
      <c r="AD348" s="219"/>
      <c r="AE348" s="219"/>
      <c r="AF348" s="219"/>
      <c r="AG348" s="219"/>
      <c r="AH348" s="219"/>
      <c r="AI348" s="219"/>
    </row>
    <row r="349" spans="1:35" s="164" customFormat="1">
      <c r="A349" s="204"/>
      <c r="B349" s="165"/>
      <c r="C349" s="165"/>
      <c r="D349" s="163"/>
      <c r="E349" s="163"/>
      <c r="F349" s="165"/>
      <c r="G349" s="165"/>
      <c r="H349" s="163"/>
      <c r="I349" s="163"/>
      <c r="J349" s="163"/>
      <c r="K349" s="163"/>
      <c r="L349" s="163"/>
      <c r="M349" s="163"/>
      <c r="N349" s="163"/>
      <c r="O349" s="163"/>
      <c r="P349" s="163"/>
      <c r="Q349" s="204"/>
      <c r="R349" s="173"/>
      <c r="S349" s="173"/>
      <c r="T349" s="173"/>
      <c r="U349" s="173"/>
      <c r="AC349" s="219"/>
      <c r="AD349" s="219"/>
      <c r="AE349" s="219"/>
      <c r="AF349" s="219"/>
      <c r="AG349" s="219"/>
      <c r="AH349" s="219"/>
      <c r="AI349" s="219"/>
    </row>
    <row r="350" spans="1:35" s="164" customFormat="1">
      <c r="A350" s="204"/>
      <c r="B350" s="165"/>
      <c r="C350" s="165"/>
      <c r="D350" s="163"/>
      <c r="E350" s="163"/>
      <c r="F350" s="165"/>
      <c r="G350" s="165"/>
      <c r="H350" s="163"/>
      <c r="I350" s="163"/>
      <c r="J350" s="163"/>
      <c r="K350" s="163"/>
      <c r="L350" s="163"/>
      <c r="M350" s="163"/>
      <c r="N350" s="163"/>
      <c r="O350" s="163"/>
      <c r="P350" s="163"/>
      <c r="Q350" s="204"/>
      <c r="R350" s="173"/>
      <c r="S350" s="173"/>
      <c r="T350" s="173"/>
      <c r="U350" s="173"/>
      <c r="AC350" s="219"/>
      <c r="AD350" s="219"/>
      <c r="AE350" s="219"/>
      <c r="AF350" s="219"/>
      <c r="AG350" s="219"/>
      <c r="AH350" s="219"/>
      <c r="AI350" s="219"/>
    </row>
    <row r="351" spans="1:35" s="164" customFormat="1">
      <c r="A351" s="204"/>
      <c r="B351" s="165"/>
      <c r="C351" s="165"/>
      <c r="D351" s="163"/>
      <c r="E351" s="163"/>
      <c r="F351" s="165"/>
      <c r="G351" s="165"/>
      <c r="H351" s="163"/>
      <c r="I351" s="163"/>
      <c r="J351" s="163"/>
      <c r="K351" s="163"/>
      <c r="L351" s="163"/>
      <c r="M351" s="163"/>
      <c r="N351" s="163"/>
      <c r="O351" s="163"/>
      <c r="P351" s="163"/>
      <c r="Q351" s="204"/>
      <c r="R351" s="173"/>
      <c r="S351" s="173"/>
      <c r="T351" s="173"/>
      <c r="U351" s="173"/>
      <c r="AC351" s="219"/>
      <c r="AD351" s="219"/>
      <c r="AE351" s="219"/>
      <c r="AF351" s="219"/>
      <c r="AG351" s="219"/>
      <c r="AH351" s="219"/>
      <c r="AI351" s="219"/>
    </row>
    <row r="352" spans="1:35" s="164" customFormat="1">
      <c r="A352" s="204"/>
      <c r="B352" s="165"/>
      <c r="C352" s="165"/>
      <c r="D352" s="163"/>
      <c r="E352" s="163"/>
      <c r="F352" s="165"/>
      <c r="G352" s="165"/>
      <c r="H352" s="163"/>
      <c r="I352" s="163"/>
      <c r="J352" s="163"/>
      <c r="K352" s="163"/>
      <c r="L352" s="163"/>
      <c r="M352" s="163"/>
      <c r="N352" s="163"/>
      <c r="O352" s="163"/>
      <c r="P352" s="163"/>
      <c r="Q352" s="204"/>
      <c r="R352" s="173"/>
      <c r="S352" s="173"/>
      <c r="T352" s="173"/>
      <c r="U352" s="173"/>
      <c r="AC352" s="219"/>
      <c r="AD352" s="219"/>
      <c r="AE352" s="219"/>
      <c r="AF352" s="219"/>
      <c r="AG352" s="219"/>
      <c r="AH352" s="219"/>
      <c r="AI352" s="219"/>
    </row>
    <row r="353" spans="1:35" s="164" customFormat="1">
      <c r="A353" s="204"/>
      <c r="B353" s="165"/>
      <c r="C353" s="165"/>
      <c r="D353" s="163"/>
      <c r="E353" s="163"/>
      <c r="F353" s="165"/>
      <c r="G353" s="165"/>
      <c r="H353" s="163"/>
      <c r="I353" s="163"/>
      <c r="J353" s="163"/>
      <c r="K353" s="163"/>
      <c r="L353" s="163"/>
      <c r="M353" s="163"/>
      <c r="N353" s="163"/>
      <c r="O353" s="163"/>
      <c r="P353" s="163"/>
      <c r="Q353" s="204"/>
      <c r="R353" s="173"/>
      <c r="S353" s="173"/>
      <c r="T353" s="173"/>
      <c r="U353" s="173"/>
      <c r="AC353" s="219"/>
      <c r="AD353" s="219"/>
      <c r="AE353" s="219"/>
      <c r="AF353" s="219"/>
      <c r="AG353" s="219"/>
      <c r="AH353" s="219"/>
      <c r="AI353" s="219"/>
    </row>
    <row r="354" spans="1:35" s="164" customFormat="1">
      <c r="A354" s="204"/>
      <c r="B354" s="165"/>
      <c r="C354" s="165"/>
      <c r="D354" s="163"/>
      <c r="E354" s="163"/>
      <c r="F354" s="165"/>
      <c r="G354" s="165"/>
      <c r="H354" s="163"/>
      <c r="I354" s="163"/>
      <c r="J354" s="163"/>
      <c r="K354" s="163"/>
      <c r="L354" s="163"/>
      <c r="M354" s="163"/>
      <c r="N354" s="163"/>
      <c r="O354" s="163"/>
      <c r="P354" s="163"/>
      <c r="Q354" s="204"/>
      <c r="R354" s="173"/>
      <c r="S354" s="173"/>
      <c r="T354" s="173"/>
      <c r="U354" s="173"/>
      <c r="AC354" s="219"/>
      <c r="AD354" s="219"/>
      <c r="AE354" s="219"/>
      <c r="AF354" s="219"/>
      <c r="AG354" s="219"/>
      <c r="AH354" s="219"/>
      <c r="AI354" s="219"/>
    </row>
    <row r="355" spans="1:35" s="164" customFormat="1">
      <c r="A355" s="204"/>
      <c r="B355" s="165"/>
      <c r="C355" s="165"/>
      <c r="D355" s="163"/>
      <c r="E355" s="163"/>
      <c r="F355" s="165"/>
      <c r="G355" s="165"/>
      <c r="H355" s="163"/>
      <c r="I355" s="163"/>
      <c r="J355" s="163"/>
      <c r="K355" s="163"/>
      <c r="L355" s="163"/>
      <c r="M355" s="163"/>
      <c r="N355" s="163"/>
      <c r="O355" s="163"/>
      <c r="P355" s="163"/>
      <c r="Q355" s="204"/>
      <c r="R355" s="173"/>
      <c r="S355" s="173"/>
      <c r="T355" s="173"/>
      <c r="U355" s="173"/>
      <c r="AC355" s="219"/>
      <c r="AD355" s="219"/>
      <c r="AE355" s="219"/>
      <c r="AF355" s="219"/>
      <c r="AG355" s="219"/>
      <c r="AH355" s="219"/>
      <c r="AI355" s="219"/>
    </row>
    <row r="356" spans="1:35" s="164" customFormat="1">
      <c r="A356" s="204"/>
      <c r="B356" s="165"/>
      <c r="C356" s="165"/>
      <c r="D356" s="163"/>
      <c r="E356" s="163"/>
      <c r="F356" s="165"/>
      <c r="G356" s="165"/>
      <c r="H356" s="163"/>
      <c r="I356" s="163"/>
      <c r="J356" s="163"/>
      <c r="K356" s="163"/>
      <c r="L356" s="163"/>
      <c r="M356" s="163"/>
      <c r="N356" s="163"/>
      <c r="O356" s="163"/>
      <c r="P356" s="163"/>
      <c r="Q356" s="204"/>
      <c r="R356" s="173"/>
      <c r="S356" s="173"/>
      <c r="T356" s="173"/>
      <c r="U356" s="173"/>
      <c r="AC356" s="219"/>
      <c r="AD356" s="219"/>
      <c r="AE356" s="219"/>
      <c r="AF356" s="219"/>
      <c r="AG356" s="219"/>
      <c r="AH356" s="219"/>
      <c r="AI356" s="219"/>
    </row>
    <row r="357" spans="1:35" s="164" customFormat="1">
      <c r="A357" s="204"/>
      <c r="B357" s="165"/>
      <c r="C357" s="165"/>
      <c r="D357" s="163"/>
      <c r="E357" s="163"/>
      <c r="F357" s="165"/>
      <c r="G357" s="165"/>
      <c r="H357" s="163"/>
      <c r="I357" s="163"/>
      <c r="J357" s="163"/>
      <c r="K357" s="163"/>
      <c r="L357" s="163"/>
      <c r="M357" s="163"/>
      <c r="N357" s="163"/>
      <c r="O357" s="163"/>
      <c r="P357" s="163"/>
      <c r="Q357" s="204"/>
      <c r="R357" s="173"/>
      <c r="S357" s="173"/>
      <c r="T357" s="173"/>
      <c r="U357" s="173"/>
      <c r="AC357" s="219"/>
      <c r="AD357" s="219"/>
      <c r="AE357" s="219"/>
      <c r="AF357" s="219"/>
      <c r="AG357" s="219"/>
      <c r="AH357" s="219"/>
      <c r="AI357" s="219"/>
    </row>
    <row r="358" spans="1:35" s="164" customFormat="1">
      <c r="A358" s="204"/>
      <c r="B358" s="165"/>
      <c r="C358" s="165"/>
      <c r="D358" s="163"/>
      <c r="E358" s="163"/>
      <c r="F358" s="165"/>
      <c r="G358" s="165"/>
      <c r="H358" s="163"/>
      <c r="I358" s="163"/>
      <c r="J358" s="163"/>
      <c r="K358" s="163"/>
      <c r="L358" s="163"/>
      <c r="M358" s="163"/>
      <c r="N358" s="163"/>
      <c r="O358" s="163"/>
      <c r="P358" s="163"/>
      <c r="Q358" s="204"/>
      <c r="R358" s="173"/>
      <c r="S358" s="173"/>
      <c r="T358" s="173"/>
      <c r="U358" s="173"/>
      <c r="AC358" s="219"/>
      <c r="AD358" s="219"/>
      <c r="AE358" s="219"/>
      <c r="AF358" s="219"/>
      <c r="AG358" s="219"/>
      <c r="AH358" s="219"/>
      <c r="AI358" s="219"/>
    </row>
    <row r="359" spans="1:35" s="164" customFormat="1">
      <c r="A359" s="204"/>
      <c r="B359" s="165"/>
      <c r="C359" s="165"/>
      <c r="D359" s="163"/>
      <c r="E359" s="163"/>
      <c r="F359" s="165"/>
      <c r="G359" s="165"/>
      <c r="H359" s="163"/>
      <c r="I359" s="163"/>
      <c r="J359" s="163"/>
      <c r="K359" s="163"/>
      <c r="L359" s="163"/>
      <c r="M359" s="163"/>
      <c r="N359" s="163"/>
      <c r="O359" s="163"/>
      <c r="P359" s="163"/>
      <c r="Q359" s="204"/>
      <c r="R359" s="173"/>
      <c r="S359" s="173"/>
      <c r="T359" s="173"/>
      <c r="U359" s="173"/>
      <c r="AC359" s="219"/>
      <c r="AD359" s="219"/>
      <c r="AE359" s="219"/>
      <c r="AF359" s="219"/>
      <c r="AG359" s="219"/>
      <c r="AH359" s="219"/>
      <c r="AI359" s="219"/>
    </row>
    <row r="360" spans="1:35" s="164" customFormat="1">
      <c r="A360" s="204"/>
      <c r="B360" s="165"/>
      <c r="C360" s="165"/>
      <c r="D360" s="163"/>
      <c r="E360" s="163"/>
      <c r="F360" s="165"/>
      <c r="G360" s="165"/>
      <c r="H360" s="163"/>
      <c r="I360" s="163"/>
      <c r="J360" s="163"/>
      <c r="K360" s="163"/>
      <c r="L360" s="163"/>
      <c r="M360" s="163"/>
      <c r="N360" s="163"/>
      <c r="O360" s="163"/>
      <c r="P360" s="163"/>
      <c r="Q360" s="204"/>
      <c r="R360" s="173"/>
      <c r="S360" s="173"/>
      <c r="T360" s="173"/>
      <c r="U360" s="173"/>
      <c r="AC360" s="219"/>
      <c r="AD360" s="219"/>
      <c r="AE360" s="219"/>
      <c r="AF360" s="219"/>
      <c r="AG360" s="219"/>
      <c r="AH360" s="219"/>
      <c r="AI360" s="219"/>
    </row>
    <row r="361" spans="1:35" s="164" customFormat="1">
      <c r="A361" s="204"/>
      <c r="B361" s="165"/>
      <c r="C361" s="165"/>
      <c r="D361" s="163"/>
      <c r="E361" s="163"/>
      <c r="F361" s="165"/>
      <c r="G361" s="165"/>
      <c r="H361" s="163"/>
      <c r="I361" s="163"/>
      <c r="J361" s="163"/>
      <c r="K361" s="163"/>
      <c r="L361" s="163"/>
      <c r="M361" s="163"/>
      <c r="N361" s="163"/>
      <c r="O361" s="163"/>
      <c r="P361" s="163"/>
      <c r="Q361" s="204"/>
      <c r="R361" s="173"/>
      <c r="S361" s="173"/>
      <c r="T361" s="173"/>
      <c r="U361" s="173"/>
      <c r="AC361" s="219"/>
      <c r="AD361" s="219"/>
      <c r="AE361" s="219"/>
      <c r="AF361" s="219"/>
      <c r="AG361" s="219"/>
      <c r="AH361" s="219"/>
      <c r="AI361" s="219"/>
    </row>
    <row r="362" spans="1:35" s="164" customFormat="1">
      <c r="A362" s="204"/>
      <c r="B362" s="165"/>
      <c r="C362" s="165"/>
      <c r="D362" s="163"/>
      <c r="E362" s="163"/>
      <c r="F362" s="165"/>
      <c r="G362" s="165"/>
      <c r="H362" s="163"/>
      <c r="I362" s="163"/>
      <c r="J362" s="163"/>
      <c r="K362" s="163"/>
      <c r="L362" s="163"/>
      <c r="M362" s="163"/>
      <c r="N362" s="163"/>
      <c r="O362" s="163"/>
      <c r="P362" s="163"/>
      <c r="Q362" s="204"/>
      <c r="R362" s="173"/>
      <c r="S362" s="173"/>
      <c r="T362" s="173"/>
      <c r="U362" s="173"/>
      <c r="AC362" s="219"/>
      <c r="AD362" s="219"/>
      <c r="AE362" s="219"/>
      <c r="AF362" s="219"/>
      <c r="AG362" s="219"/>
      <c r="AH362" s="219"/>
      <c r="AI362" s="219"/>
    </row>
    <row r="363" spans="1:35" s="164" customFormat="1">
      <c r="A363" s="204"/>
      <c r="B363" s="165"/>
      <c r="C363" s="165"/>
      <c r="D363" s="163"/>
      <c r="E363" s="163"/>
      <c r="F363" s="165"/>
      <c r="G363" s="165"/>
      <c r="H363" s="163"/>
      <c r="I363" s="163"/>
      <c r="J363" s="163"/>
      <c r="K363" s="163"/>
      <c r="L363" s="163"/>
      <c r="M363" s="163"/>
      <c r="N363" s="163"/>
      <c r="O363" s="163"/>
      <c r="P363" s="163"/>
      <c r="Q363" s="204"/>
      <c r="R363" s="173"/>
      <c r="S363" s="173"/>
      <c r="T363" s="173"/>
      <c r="U363" s="173"/>
      <c r="AC363" s="219"/>
      <c r="AD363" s="219"/>
      <c r="AE363" s="219"/>
      <c r="AF363" s="219"/>
      <c r="AG363" s="219"/>
      <c r="AH363" s="219"/>
      <c r="AI363" s="219"/>
    </row>
    <row r="364" spans="1:35" s="164" customFormat="1">
      <c r="A364" s="204"/>
      <c r="B364" s="165"/>
      <c r="C364" s="165"/>
      <c r="D364" s="163"/>
      <c r="E364" s="163"/>
      <c r="F364" s="165"/>
      <c r="G364" s="165"/>
      <c r="H364" s="163"/>
      <c r="I364" s="163"/>
      <c r="J364" s="163"/>
      <c r="K364" s="163"/>
      <c r="L364" s="163"/>
      <c r="M364" s="163"/>
      <c r="N364" s="163"/>
      <c r="O364" s="163"/>
      <c r="P364" s="163"/>
      <c r="Q364" s="204"/>
      <c r="R364" s="173"/>
      <c r="S364" s="173"/>
      <c r="T364" s="173"/>
      <c r="U364" s="173"/>
      <c r="AC364" s="219"/>
      <c r="AD364" s="219"/>
      <c r="AE364" s="219"/>
      <c r="AF364" s="219"/>
      <c r="AG364" s="219"/>
      <c r="AH364" s="219"/>
      <c r="AI364" s="219"/>
    </row>
    <row r="365" spans="1:35" s="164" customFormat="1">
      <c r="A365" s="204"/>
      <c r="B365" s="165"/>
      <c r="C365" s="165"/>
      <c r="D365" s="163"/>
      <c r="E365" s="163"/>
      <c r="F365" s="165"/>
      <c r="G365" s="165"/>
      <c r="H365" s="163"/>
      <c r="I365" s="163"/>
      <c r="J365" s="163"/>
      <c r="K365" s="163"/>
      <c r="L365" s="163"/>
      <c r="M365" s="163"/>
      <c r="N365" s="163"/>
      <c r="O365" s="163"/>
      <c r="P365" s="163"/>
      <c r="Q365" s="204"/>
      <c r="R365" s="173"/>
      <c r="S365" s="173"/>
      <c r="T365" s="173"/>
      <c r="U365" s="173"/>
      <c r="AC365" s="219"/>
      <c r="AD365" s="219"/>
      <c r="AE365" s="219"/>
      <c r="AF365" s="219"/>
      <c r="AG365" s="219"/>
      <c r="AH365" s="219"/>
      <c r="AI365" s="219"/>
    </row>
    <row r="366" spans="1:35" s="164" customFormat="1">
      <c r="A366" s="204"/>
      <c r="B366" s="165"/>
      <c r="C366" s="165"/>
      <c r="D366" s="163"/>
      <c r="E366" s="163"/>
      <c r="F366" s="165"/>
      <c r="G366" s="165"/>
      <c r="H366" s="163"/>
      <c r="I366" s="163"/>
      <c r="J366" s="163"/>
      <c r="K366" s="163"/>
      <c r="L366" s="163"/>
      <c r="M366" s="163"/>
      <c r="N366" s="163"/>
      <c r="O366" s="163"/>
      <c r="P366" s="163"/>
      <c r="Q366" s="204"/>
      <c r="R366" s="173"/>
      <c r="S366" s="173"/>
      <c r="T366" s="173"/>
      <c r="U366" s="173"/>
      <c r="AC366" s="219"/>
      <c r="AD366" s="219"/>
      <c r="AE366" s="219"/>
      <c r="AF366" s="219"/>
      <c r="AG366" s="219"/>
      <c r="AH366" s="219"/>
      <c r="AI366" s="219"/>
    </row>
    <row r="367" spans="1:35" s="164" customFormat="1">
      <c r="A367" s="204"/>
      <c r="B367" s="165"/>
      <c r="C367" s="165"/>
      <c r="D367" s="163"/>
      <c r="E367" s="163"/>
      <c r="F367" s="165"/>
      <c r="G367" s="165"/>
      <c r="H367" s="163"/>
      <c r="I367" s="163"/>
      <c r="J367" s="163"/>
      <c r="K367" s="163"/>
      <c r="L367" s="163"/>
      <c r="M367" s="163"/>
      <c r="N367" s="163"/>
      <c r="O367" s="163"/>
      <c r="P367" s="163"/>
      <c r="Q367" s="204"/>
      <c r="R367" s="173"/>
      <c r="S367" s="173"/>
      <c r="T367" s="173"/>
      <c r="U367" s="173"/>
      <c r="AC367" s="219"/>
      <c r="AD367" s="219"/>
      <c r="AE367" s="219"/>
      <c r="AF367" s="219"/>
      <c r="AG367" s="219"/>
      <c r="AH367" s="219"/>
      <c r="AI367" s="219"/>
    </row>
    <row r="368" spans="1:35" s="164" customFormat="1">
      <c r="A368" s="204"/>
      <c r="B368" s="165"/>
      <c r="C368" s="165"/>
      <c r="D368" s="163"/>
      <c r="E368" s="163"/>
      <c r="F368" s="165"/>
      <c r="G368" s="165"/>
      <c r="H368" s="163"/>
      <c r="I368" s="163"/>
      <c r="J368" s="163"/>
      <c r="K368" s="163"/>
      <c r="L368" s="163"/>
      <c r="M368" s="163"/>
      <c r="N368" s="163"/>
      <c r="O368" s="163"/>
      <c r="P368" s="163"/>
      <c r="Q368" s="204"/>
      <c r="R368" s="173"/>
      <c r="S368" s="173"/>
      <c r="T368" s="173"/>
      <c r="U368" s="173"/>
      <c r="AC368" s="219"/>
      <c r="AD368" s="219"/>
      <c r="AE368" s="219"/>
      <c r="AF368" s="219"/>
      <c r="AG368" s="219"/>
      <c r="AH368" s="219"/>
      <c r="AI368" s="219"/>
    </row>
    <row r="369" spans="1:35" s="164" customFormat="1">
      <c r="A369" s="204"/>
      <c r="B369" s="165"/>
      <c r="C369" s="165"/>
      <c r="D369" s="163"/>
      <c r="E369" s="163"/>
      <c r="F369" s="165"/>
      <c r="G369" s="165"/>
      <c r="H369" s="163"/>
      <c r="I369" s="163"/>
      <c r="J369" s="163"/>
      <c r="K369" s="163"/>
      <c r="L369" s="163"/>
      <c r="M369" s="163"/>
      <c r="N369" s="163"/>
      <c r="O369" s="163"/>
      <c r="P369" s="163"/>
      <c r="Q369" s="204"/>
      <c r="R369" s="173"/>
      <c r="S369" s="173"/>
      <c r="T369" s="173"/>
      <c r="U369" s="173"/>
      <c r="AC369" s="219"/>
      <c r="AD369" s="219"/>
      <c r="AE369" s="219"/>
      <c r="AF369" s="219"/>
      <c r="AG369" s="219"/>
      <c r="AH369" s="219"/>
      <c r="AI369" s="219"/>
    </row>
    <row r="370" spans="1:35" s="164" customFormat="1">
      <c r="A370" s="204"/>
      <c r="B370" s="165"/>
      <c r="C370" s="165"/>
      <c r="D370" s="163"/>
      <c r="E370" s="163"/>
      <c r="F370" s="165"/>
      <c r="G370" s="165"/>
      <c r="H370" s="163"/>
      <c r="I370" s="163"/>
      <c r="J370" s="163"/>
      <c r="K370" s="163"/>
      <c r="L370" s="163"/>
      <c r="M370" s="163"/>
      <c r="N370" s="163"/>
      <c r="O370" s="163"/>
      <c r="P370" s="163"/>
      <c r="Q370" s="204"/>
      <c r="R370" s="173"/>
      <c r="S370" s="173"/>
      <c r="T370" s="173"/>
      <c r="U370" s="173"/>
      <c r="AC370" s="219"/>
      <c r="AD370" s="219"/>
      <c r="AE370" s="219"/>
      <c r="AF370" s="219"/>
      <c r="AG370" s="219"/>
      <c r="AH370" s="219"/>
      <c r="AI370" s="219"/>
    </row>
    <row r="371" spans="1:35" s="164" customFormat="1">
      <c r="A371" s="204"/>
      <c r="B371" s="165"/>
      <c r="C371" s="165"/>
      <c r="D371" s="163"/>
      <c r="E371" s="163"/>
      <c r="F371" s="165"/>
      <c r="G371" s="165"/>
      <c r="H371" s="163"/>
      <c r="I371" s="163"/>
      <c r="J371" s="163"/>
      <c r="K371" s="163"/>
      <c r="L371" s="163"/>
      <c r="M371" s="163"/>
      <c r="N371" s="163"/>
      <c r="O371" s="163"/>
      <c r="P371" s="163"/>
      <c r="Q371" s="204"/>
      <c r="R371" s="173"/>
      <c r="S371" s="173"/>
      <c r="T371" s="173"/>
      <c r="U371" s="173"/>
      <c r="AC371" s="219"/>
      <c r="AD371" s="219"/>
      <c r="AE371" s="219"/>
      <c r="AF371" s="219"/>
      <c r="AG371" s="219"/>
      <c r="AH371" s="219"/>
      <c r="AI371" s="219"/>
    </row>
    <row r="372" spans="1:35" s="164" customFormat="1">
      <c r="A372" s="204"/>
      <c r="B372" s="165"/>
      <c r="C372" s="165"/>
      <c r="D372" s="163"/>
      <c r="E372" s="163"/>
      <c r="F372" s="165"/>
      <c r="G372" s="165"/>
      <c r="H372" s="163"/>
      <c r="I372" s="163"/>
      <c r="J372" s="163"/>
      <c r="K372" s="163"/>
      <c r="L372" s="163"/>
      <c r="M372" s="163"/>
      <c r="N372" s="163"/>
      <c r="O372" s="163"/>
      <c r="P372" s="163"/>
      <c r="Q372" s="204"/>
      <c r="R372" s="173"/>
      <c r="S372" s="173"/>
      <c r="T372" s="173"/>
      <c r="U372" s="173"/>
      <c r="AC372" s="219"/>
      <c r="AD372" s="219"/>
      <c r="AE372" s="219"/>
      <c r="AF372" s="219"/>
      <c r="AG372" s="219"/>
      <c r="AH372" s="219"/>
      <c r="AI372" s="219"/>
    </row>
    <row r="373" spans="1:35" s="164" customFormat="1">
      <c r="A373" s="204"/>
      <c r="B373" s="165"/>
      <c r="C373" s="165"/>
      <c r="D373" s="163"/>
      <c r="E373" s="163"/>
      <c r="F373" s="165"/>
      <c r="G373" s="165"/>
      <c r="H373" s="163"/>
      <c r="I373" s="163"/>
      <c r="J373" s="163"/>
      <c r="K373" s="163"/>
      <c r="L373" s="163"/>
      <c r="M373" s="163"/>
      <c r="N373" s="163"/>
      <c r="O373" s="163"/>
      <c r="P373" s="163"/>
      <c r="Q373" s="204"/>
      <c r="R373" s="173"/>
      <c r="S373" s="173"/>
      <c r="T373" s="173"/>
      <c r="U373" s="173"/>
      <c r="AC373" s="219"/>
      <c r="AD373" s="219"/>
      <c r="AE373" s="219"/>
      <c r="AF373" s="219"/>
      <c r="AG373" s="219"/>
      <c r="AH373" s="219"/>
      <c r="AI373" s="219"/>
    </row>
    <row r="374" spans="1:35" s="164" customFormat="1">
      <c r="A374" s="204"/>
      <c r="B374" s="165"/>
      <c r="C374" s="165"/>
      <c r="D374" s="163"/>
      <c r="E374" s="163"/>
      <c r="F374" s="165"/>
      <c r="G374" s="165"/>
      <c r="H374" s="163"/>
      <c r="I374" s="163"/>
      <c r="J374" s="163"/>
      <c r="K374" s="163"/>
      <c r="L374" s="163"/>
      <c r="M374" s="163"/>
      <c r="N374" s="163"/>
      <c r="O374" s="163"/>
      <c r="P374" s="163"/>
      <c r="Q374" s="204"/>
      <c r="R374" s="173"/>
      <c r="S374" s="173"/>
      <c r="T374" s="173"/>
      <c r="U374" s="173"/>
      <c r="AC374" s="219"/>
      <c r="AD374" s="219"/>
      <c r="AE374" s="219"/>
      <c r="AF374" s="219"/>
      <c r="AG374" s="219"/>
      <c r="AH374" s="219"/>
      <c r="AI374" s="219"/>
    </row>
    <row r="375" spans="1:35" s="164" customFormat="1">
      <c r="A375" s="204"/>
      <c r="B375" s="165"/>
      <c r="C375" s="165"/>
      <c r="D375" s="163"/>
      <c r="E375" s="163"/>
      <c r="F375" s="165"/>
      <c r="G375" s="165"/>
      <c r="H375" s="163"/>
      <c r="I375" s="163"/>
      <c r="J375" s="163"/>
      <c r="K375" s="163"/>
      <c r="L375" s="163"/>
      <c r="M375" s="163"/>
      <c r="N375" s="163"/>
      <c r="O375" s="163"/>
      <c r="P375" s="163"/>
      <c r="Q375" s="204"/>
      <c r="R375" s="173"/>
      <c r="S375" s="173"/>
      <c r="T375" s="173"/>
      <c r="U375" s="173"/>
      <c r="AC375" s="219"/>
      <c r="AD375" s="219"/>
      <c r="AE375" s="219"/>
      <c r="AF375" s="219"/>
      <c r="AG375" s="219"/>
      <c r="AH375" s="219"/>
      <c r="AI375" s="219"/>
    </row>
    <row r="376" spans="1:35" s="164" customFormat="1">
      <c r="A376" s="204"/>
      <c r="B376" s="165"/>
      <c r="C376" s="165"/>
      <c r="D376" s="163"/>
      <c r="E376" s="163"/>
      <c r="F376" s="165"/>
      <c r="G376" s="165"/>
      <c r="H376" s="163"/>
      <c r="I376" s="163"/>
      <c r="J376" s="163"/>
      <c r="K376" s="163"/>
      <c r="L376" s="163"/>
      <c r="M376" s="163"/>
      <c r="N376" s="163"/>
      <c r="O376" s="163"/>
      <c r="P376" s="163"/>
      <c r="Q376" s="204"/>
      <c r="R376" s="173"/>
      <c r="S376" s="173"/>
      <c r="T376" s="173"/>
      <c r="U376" s="173"/>
      <c r="AC376" s="219"/>
      <c r="AD376" s="219"/>
      <c r="AE376" s="219"/>
      <c r="AF376" s="219"/>
      <c r="AG376" s="219"/>
      <c r="AH376" s="219"/>
      <c r="AI376" s="219"/>
    </row>
    <row r="377" spans="1:35" s="164" customFormat="1">
      <c r="A377" s="204"/>
      <c r="B377" s="165"/>
      <c r="C377" s="165"/>
      <c r="D377" s="163"/>
      <c r="E377" s="163"/>
      <c r="F377" s="165"/>
      <c r="G377" s="165"/>
      <c r="H377" s="163"/>
      <c r="I377" s="163"/>
      <c r="J377" s="163"/>
      <c r="K377" s="163"/>
      <c r="L377" s="163"/>
      <c r="M377" s="163"/>
      <c r="N377" s="163"/>
      <c r="O377" s="163"/>
      <c r="P377" s="163"/>
      <c r="Q377" s="204"/>
      <c r="R377" s="173"/>
      <c r="S377" s="173"/>
      <c r="T377" s="173"/>
      <c r="U377" s="173"/>
      <c r="AC377" s="219"/>
      <c r="AD377" s="219"/>
      <c r="AE377" s="219"/>
      <c r="AF377" s="219"/>
      <c r="AG377" s="219"/>
      <c r="AH377" s="219"/>
      <c r="AI377" s="219"/>
    </row>
    <row r="378" spans="1:35" s="164" customFormat="1">
      <c r="A378" s="204"/>
      <c r="B378" s="165"/>
      <c r="C378" s="165"/>
      <c r="D378" s="163"/>
      <c r="E378" s="163"/>
      <c r="F378" s="165"/>
      <c r="G378" s="165"/>
      <c r="H378" s="163"/>
      <c r="I378" s="163"/>
      <c r="J378" s="163"/>
      <c r="K378" s="163"/>
      <c r="L378" s="163"/>
      <c r="M378" s="163"/>
      <c r="N378" s="163"/>
      <c r="O378" s="163"/>
      <c r="P378" s="163"/>
      <c r="Q378" s="204"/>
      <c r="R378" s="173"/>
      <c r="S378" s="173"/>
      <c r="T378" s="173"/>
      <c r="U378" s="173"/>
      <c r="AC378" s="219"/>
      <c r="AD378" s="219"/>
      <c r="AE378" s="219"/>
      <c r="AF378" s="219"/>
      <c r="AG378" s="219"/>
      <c r="AH378" s="219"/>
      <c r="AI378" s="219"/>
    </row>
    <row r="379" spans="1:35" s="164" customFormat="1">
      <c r="A379" s="204"/>
      <c r="B379" s="165"/>
      <c r="C379" s="165"/>
      <c r="D379" s="163"/>
      <c r="E379" s="163"/>
      <c r="F379" s="165"/>
      <c r="G379" s="165"/>
      <c r="H379" s="163"/>
      <c r="I379" s="163"/>
      <c r="J379" s="163"/>
      <c r="K379" s="163"/>
      <c r="L379" s="163"/>
      <c r="M379" s="163"/>
      <c r="N379" s="163"/>
      <c r="O379" s="163"/>
      <c r="P379" s="163"/>
      <c r="Q379" s="204"/>
      <c r="R379" s="173"/>
      <c r="S379" s="173"/>
      <c r="T379" s="173"/>
      <c r="U379" s="173"/>
      <c r="AC379" s="219"/>
      <c r="AD379" s="219"/>
      <c r="AE379" s="219"/>
      <c r="AF379" s="219"/>
      <c r="AG379" s="219"/>
      <c r="AH379" s="219"/>
      <c r="AI379" s="219"/>
    </row>
    <row r="380" spans="1:35" s="164" customFormat="1">
      <c r="A380" s="204"/>
      <c r="B380" s="165"/>
      <c r="C380" s="165"/>
      <c r="D380" s="163"/>
      <c r="E380" s="163"/>
      <c r="F380" s="165"/>
      <c r="G380" s="165"/>
      <c r="H380" s="163"/>
      <c r="I380" s="163"/>
      <c r="J380" s="163"/>
      <c r="K380" s="163"/>
      <c r="L380" s="163"/>
      <c r="M380" s="163"/>
      <c r="N380" s="163"/>
      <c r="O380" s="163"/>
      <c r="P380" s="163"/>
      <c r="Q380" s="204"/>
      <c r="R380" s="173"/>
      <c r="S380" s="173"/>
      <c r="T380" s="173"/>
      <c r="U380" s="173"/>
      <c r="AC380" s="219"/>
      <c r="AD380" s="219"/>
      <c r="AE380" s="219"/>
      <c r="AF380" s="219"/>
      <c r="AG380" s="219"/>
      <c r="AH380" s="219"/>
      <c r="AI380" s="219"/>
    </row>
    <row r="381" spans="1:35" s="164" customFormat="1">
      <c r="A381" s="204"/>
      <c r="B381" s="165"/>
      <c r="C381" s="165"/>
      <c r="D381" s="163"/>
      <c r="E381" s="163"/>
      <c r="F381" s="165"/>
      <c r="G381" s="165"/>
      <c r="H381" s="163"/>
      <c r="I381" s="163"/>
      <c r="J381" s="163"/>
      <c r="K381" s="163"/>
      <c r="L381" s="163"/>
      <c r="M381" s="163"/>
      <c r="N381" s="163"/>
      <c r="O381" s="163"/>
      <c r="P381" s="163"/>
      <c r="Q381" s="204"/>
      <c r="R381" s="173"/>
      <c r="S381" s="173"/>
      <c r="T381" s="173"/>
      <c r="U381" s="173"/>
      <c r="AC381" s="219"/>
      <c r="AD381" s="219"/>
      <c r="AE381" s="219"/>
      <c r="AF381" s="219"/>
      <c r="AG381" s="219"/>
      <c r="AH381" s="219"/>
      <c r="AI381" s="219"/>
    </row>
    <row r="382" spans="1:35" s="164" customFormat="1">
      <c r="A382" s="204"/>
      <c r="B382" s="165"/>
      <c r="C382" s="165"/>
      <c r="D382" s="163"/>
      <c r="E382" s="163"/>
      <c r="F382" s="165"/>
      <c r="G382" s="165"/>
      <c r="H382" s="163"/>
      <c r="I382" s="163"/>
      <c r="J382" s="163"/>
      <c r="K382" s="163"/>
      <c r="L382" s="163"/>
      <c r="M382" s="163"/>
      <c r="N382" s="163"/>
      <c r="O382" s="163"/>
      <c r="P382" s="163"/>
      <c r="Q382" s="204"/>
      <c r="R382" s="173"/>
      <c r="S382" s="173"/>
      <c r="T382" s="173"/>
      <c r="U382" s="173"/>
      <c r="AC382" s="219"/>
      <c r="AD382" s="219"/>
      <c r="AE382" s="219"/>
      <c r="AF382" s="219"/>
      <c r="AG382" s="219"/>
      <c r="AH382" s="219"/>
      <c r="AI382" s="219"/>
    </row>
    <row r="383" spans="1:35" s="164" customFormat="1">
      <c r="A383" s="204"/>
      <c r="B383" s="165"/>
      <c r="C383" s="165"/>
      <c r="D383" s="163"/>
      <c r="E383" s="163"/>
      <c r="F383" s="165"/>
      <c r="G383" s="165"/>
      <c r="H383" s="163"/>
      <c r="I383" s="163"/>
      <c r="J383" s="163"/>
      <c r="K383" s="163"/>
      <c r="L383" s="163"/>
      <c r="M383" s="163"/>
      <c r="N383" s="163"/>
      <c r="O383" s="163"/>
      <c r="P383" s="163"/>
      <c r="Q383" s="204"/>
      <c r="R383" s="173"/>
      <c r="S383" s="173"/>
      <c r="T383" s="173"/>
      <c r="U383" s="173"/>
      <c r="AC383" s="219"/>
      <c r="AD383" s="219"/>
      <c r="AE383" s="219"/>
      <c r="AF383" s="219"/>
      <c r="AG383" s="219"/>
      <c r="AH383" s="219"/>
      <c r="AI383" s="219"/>
    </row>
    <row r="384" spans="1:35" s="164" customFormat="1">
      <c r="A384" s="204"/>
      <c r="B384" s="165"/>
      <c r="C384" s="165"/>
      <c r="D384" s="163"/>
      <c r="E384" s="163"/>
      <c r="F384" s="165"/>
      <c r="G384" s="165"/>
      <c r="H384" s="163"/>
      <c r="I384" s="163"/>
      <c r="J384" s="163"/>
      <c r="K384" s="163"/>
      <c r="L384" s="163"/>
      <c r="M384" s="163"/>
      <c r="N384" s="163"/>
      <c r="O384" s="163"/>
      <c r="P384" s="163"/>
      <c r="Q384" s="204"/>
      <c r="R384" s="173"/>
      <c r="S384" s="173"/>
      <c r="T384" s="173"/>
      <c r="U384" s="173"/>
      <c r="AC384" s="219"/>
      <c r="AD384" s="219"/>
      <c r="AE384" s="219"/>
      <c r="AF384" s="219"/>
      <c r="AG384" s="219"/>
      <c r="AH384" s="219"/>
      <c r="AI384" s="219"/>
    </row>
    <row r="385" spans="1:35" s="164" customFormat="1">
      <c r="A385" s="204"/>
      <c r="B385" s="165"/>
      <c r="C385" s="165"/>
      <c r="D385" s="163"/>
      <c r="E385" s="163"/>
      <c r="F385" s="165"/>
      <c r="G385" s="165"/>
      <c r="H385" s="163"/>
      <c r="I385" s="163"/>
      <c r="J385" s="163"/>
      <c r="K385" s="163"/>
      <c r="L385" s="163"/>
      <c r="M385" s="163"/>
      <c r="N385" s="163"/>
      <c r="O385" s="163"/>
      <c r="P385" s="163"/>
      <c r="Q385" s="204"/>
      <c r="R385" s="173"/>
      <c r="S385" s="173"/>
      <c r="T385" s="173"/>
      <c r="U385" s="173"/>
      <c r="AC385" s="219"/>
      <c r="AD385" s="219"/>
      <c r="AE385" s="219"/>
      <c r="AF385" s="219"/>
      <c r="AG385" s="219"/>
      <c r="AH385" s="219"/>
      <c r="AI385" s="219"/>
    </row>
    <row r="386" spans="1:35" s="164" customFormat="1">
      <c r="A386" s="204"/>
      <c r="B386" s="165"/>
      <c r="C386" s="165"/>
      <c r="D386" s="163"/>
      <c r="E386" s="163"/>
      <c r="F386" s="165"/>
      <c r="G386" s="165"/>
      <c r="H386" s="163"/>
      <c r="I386" s="163"/>
      <c r="J386" s="163"/>
      <c r="K386" s="163"/>
      <c r="L386" s="163"/>
      <c r="M386" s="163"/>
      <c r="N386" s="163"/>
      <c r="O386" s="163"/>
      <c r="P386" s="163"/>
      <c r="Q386" s="204"/>
      <c r="R386" s="173"/>
      <c r="S386" s="173"/>
      <c r="T386" s="173"/>
      <c r="U386" s="173"/>
      <c r="AC386" s="219"/>
      <c r="AD386" s="219"/>
      <c r="AE386" s="219"/>
      <c r="AF386" s="219"/>
      <c r="AG386" s="219"/>
      <c r="AH386" s="219"/>
      <c r="AI386" s="219"/>
    </row>
    <row r="387" spans="1:35" s="164" customFormat="1">
      <c r="A387" s="204"/>
      <c r="B387" s="165"/>
      <c r="C387" s="165"/>
      <c r="D387" s="163"/>
      <c r="E387" s="163"/>
      <c r="F387" s="165"/>
      <c r="G387" s="165"/>
      <c r="H387" s="163"/>
      <c r="I387" s="163"/>
      <c r="J387" s="163"/>
      <c r="K387" s="163"/>
      <c r="L387" s="163"/>
      <c r="M387" s="163"/>
      <c r="N387" s="163"/>
      <c r="O387" s="163"/>
      <c r="P387" s="163"/>
      <c r="Q387" s="204"/>
      <c r="R387" s="173"/>
      <c r="S387" s="173"/>
      <c r="T387" s="173"/>
      <c r="U387" s="173"/>
      <c r="AC387" s="219"/>
      <c r="AD387" s="219"/>
      <c r="AE387" s="219"/>
      <c r="AF387" s="219"/>
      <c r="AG387" s="219"/>
      <c r="AH387" s="219"/>
      <c r="AI387" s="219"/>
    </row>
    <row r="388" spans="1:35" s="164" customFormat="1">
      <c r="A388" s="204"/>
      <c r="B388" s="165"/>
      <c r="C388" s="165"/>
      <c r="D388" s="163"/>
      <c r="E388" s="163"/>
      <c r="F388" s="165"/>
      <c r="G388" s="165"/>
      <c r="H388" s="163"/>
      <c r="I388" s="163"/>
      <c r="J388" s="163"/>
      <c r="K388" s="163"/>
      <c r="L388" s="163"/>
      <c r="M388" s="163"/>
      <c r="N388" s="163"/>
      <c r="O388" s="163"/>
      <c r="P388" s="163"/>
      <c r="Q388" s="204"/>
      <c r="R388" s="173"/>
      <c r="S388" s="173"/>
      <c r="T388" s="173"/>
      <c r="U388" s="173"/>
      <c r="AC388" s="219"/>
      <c r="AD388" s="219"/>
      <c r="AE388" s="219"/>
      <c r="AF388" s="219"/>
      <c r="AG388" s="219"/>
      <c r="AH388" s="219"/>
      <c r="AI388" s="219"/>
    </row>
    <row r="389" spans="1:35" s="164" customFormat="1">
      <c r="A389" s="204"/>
      <c r="B389" s="165"/>
      <c r="C389" s="165"/>
      <c r="D389" s="163"/>
      <c r="E389" s="163"/>
      <c r="F389" s="165"/>
      <c r="G389" s="165"/>
      <c r="H389" s="163"/>
      <c r="I389" s="163"/>
      <c r="J389" s="163"/>
      <c r="K389" s="163"/>
      <c r="L389" s="163"/>
      <c r="M389" s="163"/>
      <c r="N389" s="163"/>
      <c r="O389" s="163"/>
      <c r="P389" s="163"/>
      <c r="Q389" s="204"/>
      <c r="R389" s="173"/>
      <c r="S389" s="173"/>
      <c r="T389" s="173"/>
      <c r="U389" s="173"/>
      <c r="AC389" s="219"/>
      <c r="AD389" s="219"/>
      <c r="AE389" s="219"/>
      <c r="AF389" s="219"/>
      <c r="AG389" s="219"/>
      <c r="AH389" s="219"/>
      <c r="AI389" s="219"/>
    </row>
    <row r="390" spans="1:35" s="164" customFormat="1">
      <c r="A390" s="204"/>
      <c r="B390" s="165"/>
      <c r="C390" s="165"/>
      <c r="D390" s="163"/>
      <c r="E390" s="163"/>
      <c r="F390" s="165"/>
      <c r="G390" s="165"/>
      <c r="H390" s="163"/>
      <c r="I390" s="163"/>
      <c r="J390" s="163"/>
      <c r="K390" s="163"/>
      <c r="L390" s="163"/>
      <c r="M390" s="163"/>
      <c r="N390" s="163"/>
      <c r="O390" s="163"/>
      <c r="P390" s="163"/>
      <c r="Q390" s="204"/>
      <c r="R390" s="173"/>
      <c r="S390" s="173"/>
      <c r="T390" s="173"/>
      <c r="U390" s="173"/>
      <c r="AC390" s="219"/>
      <c r="AD390" s="219"/>
      <c r="AE390" s="219"/>
      <c r="AF390" s="219"/>
      <c r="AG390" s="219"/>
      <c r="AH390" s="219"/>
      <c r="AI390" s="219"/>
    </row>
    <row r="391" spans="1:35" s="164" customFormat="1">
      <c r="A391" s="204"/>
      <c r="B391" s="165"/>
      <c r="C391" s="165"/>
      <c r="D391" s="163"/>
      <c r="E391" s="163"/>
      <c r="F391" s="165"/>
      <c r="G391" s="165"/>
      <c r="H391" s="163"/>
      <c r="I391" s="163"/>
      <c r="J391" s="163"/>
      <c r="K391" s="163"/>
      <c r="L391" s="163"/>
      <c r="M391" s="163"/>
      <c r="N391" s="163"/>
      <c r="O391" s="163"/>
      <c r="P391" s="163"/>
      <c r="Q391" s="204"/>
      <c r="R391" s="173"/>
      <c r="S391" s="173"/>
      <c r="T391" s="173"/>
      <c r="U391" s="173"/>
      <c r="AC391" s="219"/>
      <c r="AD391" s="219"/>
      <c r="AE391" s="219"/>
      <c r="AF391" s="219"/>
      <c r="AG391" s="219"/>
      <c r="AH391" s="219"/>
      <c r="AI391" s="219"/>
    </row>
    <row r="392" spans="1:35" s="164" customFormat="1">
      <c r="A392" s="204"/>
      <c r="B392" s="165"/>
      <c r="C392" s="165"/>
      <c r="D392" s="163"/>
      <c r="E392" s="163"/>
      <c r="F392" s="165"/>
      <c r="G392" s="165"/>
      <c r="H392" s="163"/>
      <c r="I392" s="163"/>
      <c r="J392" s="163"/>
      <c r="K392" s="163"/>
      <c r="L392" s="163"/>
      <c r="M392" s="163"/>
      <c r="N392" s="163"/>
      <c r="O392" s="163"/>
      <c r="P392" s="163"/>
      <c r="Q392" s="204"/>
      <c r="R392" s="173"/>
      <c r="S392" s="173"/>
      <c r="T392" s="173"/>
      <c r="U392" s="173"/>
      <c r="AC392" s="219"/>
      <c r="AD392" s="219"/>
      <c r="AE392" s="219"/>
      <c r="AF392" s="219"/>
      <c r="AG392" s="219"/>
      <c r="AH392" s="219"/>
      <c r="AI392" s="219"/>
    </row>
    <row r="393" spans="1:35" s="164" customFormat="1">
      <c r="A393" s="204"/>
      <c r="B393" s="165"/>
      <c r="C393" s="165"/>
      <c r="D393" s="163"/>
      <c r="E393" s="163"/>
      <c r="F393" s="165"/>
      <c r="G393" s="165"/>
      <c r="H393" s="163"/>
      <c r="I393" s="163"/>
      <c r="J393" s="163"/>
      <c r="K393" s="163"/>
      <c r="L393" s="163"/>
      <c r="M393" s="163"/>
      <c r="N393" s="163"/>
      <c r="O393" s="163"/>
      <c r="P393" s="163"/>
      <c r="Q393" s="204"/>
      <c r="R393" s="173"/>
      <c r="S393" s="173"/>
      <c r="T393" s="173"/>
      <c r="U393" s="173"/>
      <c r="AC393" s="219"/>
      <c r="AD393" s="219"/>
      <c r="AE393" s="219"/>
      <c r="AF393" s="219"/>
      <c r="AG393" s="219"/>
      <c r="AH393" s="219"/>
      <c r="AI393" s="219"/>
    </row>
    <row r="394" spans="1:35" s="164" customFormat="1">
      <c r="A394" s="204"/>
      <c r="B394" s="165"/>
      <c r="C394" s="165"/>
      <c r="D394" s="163"/>
      <c r="E394" s="163"/>
      <c r="F394" s="165"/>
      <c r="G394" s="165"/>
      <c r="H394" s="163"/>
      <c r="I394" s="163"/>
      <c r="J394" s="163"/>
      <c r="K394" s="163"/>
      <c r="L394" s="163"/>
      <c r="M394" s="163"/>
      <c r="N394" s="163"/>
      <c r="O394" s="163"/>
      <c r="P394" s="163"/>
      <c r="Q394" s="204"/>
      <c r="R394" s="173"/>
      <c r="S394" s="173"/>
      <c r="T394" s="173"/>
      <c r="U394" s="173"/>
      <c r="AC394" s="219"/>
      <c r="AD394" s="219"/>
      <c r="AE394" s="219"/>
      <c r="AF394" s="219"/>
      <c r="AG394" s="219"/>
      <c r="AH394" s="219"/>
      <c r="AI394" s="219"/>
    </row>
    <row r="395" spans="1:35" s="164" customFormat="1">
      <c r="A395" s="204"/>
      <c r="B395" s="165"/>
      <c r="C395" s="165"/>
      <c r="D395" s="163"/>
      <c r="E395" s="163"/>
      <c r="F395" s="165"/>
      <c r="G395" s="165"/>
      <c r="H395" s="163"/>
      <c r="I395" s="163"/>
      <c r="J395" s="163"/>
      <c r="K395" s="163"/>
      <c r="L395" s="163"/>
      <c r="M395" s="163"/>
      <c r="N395" s="163"/>
      <c r="O395" s="163"/>
      <c r="P395" s="163"/>
      <c r="Q395" s="204"/>
      <c r="R395" s="173"/>
      <c r="S395" s="173"/>
      <c r="T395" s="173"/>
      <c r="U395" s="173"/>
      <c r="AC395" s="219"/>
      <c r="AD395" s="219"/>
      <c r="AE395" s="219"/>
      <c r="AF395" s="219"/>
      <c r="AG395" s="219"/>
      <c r="AH395" s="219"/>
      <c r="AI395" s="219"/>
    </row>
    <row r="396" spans="1:35" s="164" customFormat="1">
      <c r="A396" s="204"/>
      <c r="B396" s="165"/>
      <c r="C396" s="165"/>
      <c r="D396" s="163"/>
      <c r="E396" s="163"/>
      <c r="F396" s="165"/>
      <c r="G396" s="165"/>
      <c r="H396" s="163"/>
      <c r="I396" s="163"/>
      <c r="J396" s="163"/>
      <c r="K396" s="163"/>
      <c r="L396" s="163"/>
      <c r="M396" s="163"/>
      <c r="N396" s="163"/>
      <c r="O396" s="163"/>
      <c r="P396" s="163"/>
      <c r="Q396" s="204"/>
      <c r="R396" s="173"/>
      <c r="S396" s="173"/>
      <c r="T396" s="173"/>
      <c r="U396" s="173"/>
      <c r="AC396" s="219"/>
      <c r="AD396" s="219"/>
      <c r="AE396" s="219"/>
      <c r="AF396" s="219"/>
      <c r="AG396" s="219"/>
      <c r="AH396" s="219"/>
      <c r="AI396" s="219"/>
    </row>
    <row r="397" spans="1:35" s="164" customFormat="1">
      <c r="A397" s="204"/>
      <c r="B397" s="165"/>
      <c r="C397" s="165"/>
      <c r="D397" s="163"/>
      <c r="E397" s="163"/>
      <c r="F397" s="165"/>
      <c r="G397" s="165"/>
      <c r="H397" s="163"/>
      <c r="I397" s="163"/>
      <c r="J397" s="163"/>
      <c r="K397" s="163"/>
      <c r="L397" s="163"/>
      <c r="M397" s="163"/>
      <c r="N397" s="163"/>
      <c r="O397" s="163"/>
      <c r="P397" s="163"/>
      <c r="Q397" s="204"/>
      <c r="R397" s="173"/>
      <c r="S397" s="173"/>
      <c r="T397" s="173"/>
      <c r="U397" s="173"/>
      <c r="AC397" s="219"/>
      <c r="AD397" s="219"/>
      <c r="AE397" s="219"/>
      <c r="AF397" s="219"/>
      <c r="AG397" s="219"/>
      <c r="AH397" s="219"/>
      <c r="AI397" s="219"/>
    </row>
    <row r="398" spans="1:35" s="164" customFormat="1">
      <c r="A398" s="204"/>
      <c r="B398" s="165"/>
      <c r="C398" s="165"/>
      <c r="D398" s="163"/>
      <c r="E398" s="163"/>
      <c r="F398" s="165"/>
      <c r="G398" s="165"/>
      <c r="H398" s="163"/>
      <c r="I398" s="163"/>
      <c r="J398" s="163"/>
      <c r="K398" s="163"/>
      <c r="L398" s="163"/>
      <c r="M398" s="163"/>
      <c r="N398" s="163"/>
      <c r="O398" s="163"/>
      <c r="P398" s="163"/>
      <c r="Q398" s="204"/>
      <c r="R398" s="173"/>
      <c r="S398" s="173"/>
      <c r="T398" s="173"/>
      <c r="U398" s="173"/>
      <c r="AC398" s="219"/>
      <c r="AD398" s="219"/>
      <c r="AE398" s="219"/>
      <c r="AF398" s="219"/>
      <c r="AG398" s="219"/>
      <c r="AH398" s="219"/>
      <c r="AI398" s="219"/>
    </row>
    <row r="399" spans="1:35" s="164" customFormat="1">
      <c r="A399" s="204"/>
      <c r="B399" s="165"/>
      <c r="C399" s="165"/>
      <c r="D399" s="163"/>
      <c r="E399" s="163"/>
      <c r="F399" s="165"/>
      <c r="G399" s="165"/>
      <c r="H399" s="163"/>
      <c r="I399" s="163"/>
      <c r="J399" s="163"/>
      <c r="K399" s="163"/>
      <c r="L399" s="163"/>
      <c r="M399" s="163"/>
      <c r="N399" s="163"/>
      <c r="O399" s="163"/>
      <c r="P399" s="163"/>
      <c r="Q399" s="204"/>
      <c r="R399" s="173"/>
      <c r="S399" s="173"/>
      <c r="T399" s="173"/>
      <c r="U399" s="173"/>
      <c r="AC399" s="219"/>
      <c r="AD399" s="219"/>
      <c r="AE399" s="219"/>
      <c r="AF399" s="219"/>
      <c r="AG399" s="219"/>
      <c r="AH399" s="219"/>
      <c r="AI399" s="219"/>
    </row>
    <row r="400" spans="1:35" s="164" customFormat="1">
      <c r="A400" s="204"/>
      <c r="B400" s="165"/>
      <c r="C400" s="165"/>
      <c r="D400" s="163"/>
      <c r="E400" s="163"/>
      <c r="F400" s="165"/>
      <c r="G400" s="165"/>
      <c r="H400" s="163"/>
      <c r="I400" s="163"/>
      <c r="J400" s="163"/>
      <c r="K400" s="163"/>
      <c r="L400" s="163"/>
      <c r="M400" s="163"/>
      <c r="N400" s="163"/>
      <c r="O400" s="163"/>
      <c r="P400" s="163"/>
      <c r="Q400" s="204"/>
      <c r="R400" s="173"/>
      <c r="S400" s="173"/>
      <c r="T400" s="173"/>
      <c r="U400" s="173"/>
      <c r="AC400" s="219"/>
      <c r="AD400" s="219"/>
      <c r="AE400" s="219"/>
      <c r="AF400" s="219"/>
      <c r="AG400" s="219"/>
      <c r="AH400" s="219"/>
      <c r="AI400" s="219"/>
    </row>
    <row r="401" spans="1:35" s="164" customFormat="1">
      <c r="A401" s="204"/>
      <c r="B401" s="165"/>
      <c r="C401" s="165"/>
      <c r="D401" s="163"/>
      <c r="E401" s="163"/>
      <c r="F401" s="165"/>
      <c r="G401" s="165"/>
      <c r="H401" s="163"/>
      <c r="I401" s="163"/>
      <c r="J401" s="163"/>
      <c r="K401" s="163"/>
      <c r="L401" s="163"/>
      <c r="M401" s="163"/>
      <c r="N401" s="163"/>
      <c r="O401" s="163"/>
      <c r="P401" s="163"/>
      <c r="Q401" s="204"/>
      <c r="R401" s="173"/>
      <c r="S401" s="173"/>
      <c r="T401" s="173"/>
      <c r="U401" s="173"/>
      <c r="AC401" s="219"/>
      <c r="AD401" s="219"/>
      <c r="AE401" s="219"/>
      <c r="AF401" s="219"/>
      <c r="AG401" s="219"/>
      <c r="AH401" s="219"/>
      <c r="AI401" s="219"/>
    </row>
    <row r="402" spans="1:35" s="164" customFormat="1">
      <c r="A402" s="204"/>
      <c r="B402" s="165"/>
      <c r="C402" s="165"/>
      <c r="D402" s="163"/>
      <c r="E402" s="163"/>
      <c r="F402" s="165"/>
      <c r="G402" s="165"/>
      <c r="H402" s="163"/>
      <c r="I402" s="163"/>
      <c r="J402" s="163"/>
      <c r="K402" s="163"/>
      <c r="L402" s="163"/>
      <c r="M402" s="163"/>
      <c r="N402" s="163"/>
      <c r="O402" s="163"/>
      <c r="P402" s="163"/>
      <c r="Q402" s="204"/>
      <c r="R402" s="173"/>
      <c r="S402" s="173"/>
      <c r="T402" s="173"/>
      <c r="U402" s="173"/>
      <c r="AC402" s="219"/>
      <c r="AD402" s="219"/>
      <c r="AE402" s="219"/>
      <c r="AF402" s="219"/>
      <c r="AG402" s="219"/>
      <c r="AH402" s="219"/>
      <c r="AI402" s="219"/>
    </row>
    <row r="403" spans="1:35" s="164" customFormat="1">
      <c r="A403" s="204"/>
      <c r="B403" s="165"/>
      <c r="C403" s="165"/>
      <c r="D403" s="163"/>
      <c r="E403" s="163"/>
      <c r="F403" s="165"/>
      <c r="G403" s="165"/>
      <c r="H403" s="163"/>
      <c r="I403" s="163"/>
      <c r="J403" s="163"/>
      <c r="K403" s="163"/>
      <c r="L403" s="163"/>
      <c r="M403" s="163"/>
      <c r="N403" s="163"/>
      <c r="O403" s="163"/>
      <c r="P403" s="163"/>
      <c r="Q403" s="204"/>
      <c r="R403" s="173"/>
      <c r="S403" s="173"/>
      <c r="T403" s="173"/>
      <c r="U403" s="173"/>
      <c r="AC403" s="219"/>
      <c r="AD403" s="219"/>
      <c r="AE403" s="219"/>
      <c r="AF403" s="219"/>
      <c r="AG403" s="219"/>
      <c r="AH403" s="219"/>
      <c r="AI403" s="219"/>
    </row>
    <row r="404" spans="1:35" s="164" customFormat="1">
      <c r="A404" s="204"/>
      <c r="B404" s="165"/>
      <c r="C404" s="165"/>
      <c r="D404" s="163"/>
      <c r="E404" s="163"/>
      <c r="F404" s="165"/>
      <c r="G404" s="165"/>
      <c r="H404" s="163"/>
      <c r="I404" s="163"/>
      <c r="J404" s="163"/>
      <c r="K404" s="163"/>
      <c r="L404" s="163"/>
      <c r="M404" s="163"/>
      <c r="N404" s="163"/>
      <c r="O404" s="163"/>
      <c r="P404" s="163"/>
      <c r="Q404" s="204"/>
      <c r="R404" s="173"/>
      <c r="S404" s="173"/>
      <c r="T404" s="173"/>
      <c r="U404" s="173"/>
      <c r="AC404" s="219"/>
      <c r="AD404" s="219"/>
      <c r="AE404" s="219"/>
      <c r="AF404" s="219"/>
      <c r="AG404" s="219"/>
      <c r="AH404" s="219"/>
      <c r="AI404" s="219"/>
    </row>
    <row r="405" spans="1:35" s="164" customFormat="1">
      <c r="A405" s="204"/>
      <c r="B405" s="165"/>
      <c r="C405" s="165"/>
      <c r="D405" s="163"/>
      <c r="E405" s="163"/>
      <c r="F405" s="165"/>
      <c r="G405" s="165"/>
      <c r="H405" s="163"/>
      <c r="I405" s="163"/>
      <c r="J405" s="163"/>
      <c r="K405" s="163"/>
      <c r="L405" s="163"/>
      <c r="M405" s="163"/>
      <c r="N405" s="163"/>
      <c r="O405" s="163"/>
      <c r="P405" s="163"/>
      <c r="Q405" s="204"/>
      <c r="R405" s="173"/>
      <c r="S405" s="173"/>
      <c r="T405" s="173"/>
      <c r="U405" s="173"/>
      <c r="AC405" s="219"/>
      <c r="AD405" s="219"/>
      <c r="AE405" s="219"/>
      <c r="AF405" s="219"/>
      <c r="AG405" s="219"/>
      <c r="AH405" s="219"/>
      <c r="AI405" s="219"/>
    </row>
    <row r="406" spans="1:35" s="164" customFormat="1">
      <c r="A406" s="204"/>
      <c r="B406" s="165"/>
      <c r="C406" s="165"/>
      <c r="D406" s="163"/>
      <c r="E406" s="163"/>
      <c r="F406" s="165"/>
      <c r="G406" s="165"/>
      <c r="H406" s="163"/>
      <c r="I406" s="163"/>
      <c r="J406" s="163"/>
      <c r="K406" s="163"/>
      <c r="L406" s="163"/>
      <c r="M406" s="163"/>
      <c r="N406" s="163"/>
      <c r="O406" s="163"/>
      <c r="P406" s="163"/>
      <c r="Q406" s="204"/>
      <c r="R406" s="173"/>
      <c r="S406" s="173"/>
      <c r="T406" s="173"/>
      <c r="U406" s="173"/>
      <c r="AC406" s="219"/>
      <c r="AD406" s="219"/>
      <c r="AE406" s="219"/>
      <c r="AF406" s="219"/>
      <c r="AG406" s="219"/>
      <c r="AH406" s="219"/>
      <c r="AI406" s="219"/>
    </row>
    <row r="407" spans="1:35" s="164" customFormat="1">
      <c r="A407" s="204"/>
      <c r="B407" s="165"/>
      <c r="C407" s="165"/>
      <c r="D407" s="163"/>
      <c r="E407" s="163"/>
      <c r="F407" s="165"/>
      <c r="G407" s="165"/>
      <c r="H407" s="163"/>
      <c r="I407" s="163"/>
      <c r="J407" s="163"/>
      <c r="K407" s="163"/>
      <c r="L407" s="163"/>
      <c r="M407" s="163"/>
      <c r="N407" s="163"/>
      <c r="O407" s="163"/>
      <c r="P407" s="163"/>
      <c r="Q407" s="204"/>
      <c r="R407" s="173"/>
      <c r="S407" s="173"/>
      <c r="T407" s="173"/>
      <c r="U407" s="173"/>
      <c r="AC407" s="219"/>
      <c r="AD407" s="219"/>
      <c r="AE407" s="219"/>
      <c r="AF407" s="219"/>
      <c r="AG407" s="219"/>
      <c r="AH407" s="219"/>
      <c r="AI407" s="219"/>
    </row>
    <row r="408" spans="1:35" s="164" customFormat="1">
      <c r="A408" s="204"/>
      <c r="B408" s="165"/>
      <c r="C408" s="165"/>
      <c r="D408" s="163"/>
      <c r="E408" s="163"/>
      <c r="F408" s="165"/>
      <c r="G408" s="165"/>
      <c r="H408" s="163"/>
      <c r="I408" s="163"/>
      <c r="J408" s="163"/>
      <c r="K408" s="163"/>
      <c r="L408" s="163"/>
      <c r="M408" s="163"/>
      <c r="N408" s="163"/>
      <c r="O408" s="163"/>
      <c r="P408" s="163"/>
      <c r="Q408" s="204"/>
      <c r="R408" s="173"/>
      <c r="S408" s="173"/>
      <c r="T408" s="173"/>
      <c r="U408" s="173"/>
      <c r="AC408" s="219"/>
      <c r="AD408" s="219"/>
      <c r="AE408" s="219"/>
      <c r="AF408" s="219"/>
      <c r="AG408" s="219"/>
      <c r="AH408" s="219"/>
      <c r="AI408" s="219"/>
    </row>
    <row r="409" spans="1:35" s="164" customFormat="1">
      <c r="A409" s="204"/>
      <c r="B409" s="165"/>
      <c r="C409" s="165"/>
      <c r="D409" s="163"/>
      <c r="E409" s="163"/>
      <c r="F409" s="165"/>
      <c r="G409" s="165"/>
      <c r="H409" s="163"/>
      <c r="I409" s="163"/>
      <c r="J409" s="163"/>
      <c r="K409" s="163"/>
      <c r="L409" s="163"/>
      <c r="M409" s="163"/>
      <c r="N409" s="163"/>
      <c r="O409" s="163"/>
      <c r="P409" s="163"/>
      <c r="Q409" s="204"/>
      <c r="R409" s="173"/>
      <c r="S409" s="173"/>
      <c r="T409" s="173"/>
      <c r="U409" s="173"/>
      <c r="AC409" s="219"/>
      <c r="AD409" s="219"/>
      <c r="AE409" s="219"/>
      <c r="AF409" s="219"/>
      <c r="AG409" s="219"/>
      <c r="AH409" s="219"/>
      <c r="AI409" s="219"/>
    </row>
    <row r="410" spans="1:35" s="164" customFormat="1">
      <c r="A410" s="204"/>
      <c r="B410" s="165"/>
      <c r="C410" s="165"/>
      <c r="D410" s="163"/>
      <c r="E410" s="163"/>
      <c r="F410" s="165"/>
      <c r="G410" s="165"/>
      <c r="H410" s="163"/>
      <c r="I410" s="163"/>
      <c r="J410" s="163"/>
      <c r="K410" s="163"/>
      <c r="L410" s="163"/>
      <c r="M410" s="163"/>
      <c r="N410" s="163"/>
      <c r="O410" s="163"/>
      <c r="P410" s="163"/>
      <c r="Q410" s="204"/>
      <c r="R410" s="173"/>
      <c r="S410" s="173"/>
      <c r="T410" s="173"/>
      <c r="U410" s="173"/>
      <c r="AC410" s="219"/>
      <c r="AD410" s="219"/>
      <c r="AE410" s="219"/>
      <c r="AF410" s="219"/>
      <c r="AG410" s="219"/>
      <c r="AH410" s="219"/>
      <c r="AI410" s="219"/>
    </row>
    <row r="411" spans="1:35" s="164" customFormat="1">
      <c r="A411" s="204"/>
      <c r="B411" s="165"/>
      <c r="C411" s="165"/>
      <c r="D411" s="163"/>
      <c r="E411" s="163"/>
      <c r="F411" s="165"/>
      <c r="G411" s="165"/>
      <c r="H411" s="163"/>
      <c r="I411" s="163"/>
      <c r="J411" s="163"/>
      <c r="K411" s="163"/>
      <c r="L411" s="163"/>
      <c r="M411" s="163"/>
      <c r="N411" s="163"/>
      <c r="O411" s="163"/>
      <c r="P411" s="163"/>
      <c r="Q411" s="204"/>
      <c r="R411" s="173"/>
      <c r="S411" s="173"/>
      <c r="T411" s="173"/>
      <c r="U411" s="173"/>
      <c r="AC411" s="219"/>
      <c r="AD411" s="219"/>
      <c r="AE411" s="219"/>
      <c r="AF411" s="219"/>
      <c r="AG411" s="219"/>
      <c r="AH411" s="219"/>
      <c r="AI411" s="219"/>
    </row>
    <row r="412" spans="1:35" s="164" customFormat="1">
      <c r="A412" s="204"/>
      <c r="B412" s="165"/>
      <c r="C412" s="165"/>
      <c r="D412" s="163"/>
      <c r="E412" s="163"/>
      <c r="F412" s="165"/>
      <c r="G412" s="165"/>
      <c r="H412" s="163"/>
      <c r="I412" s="163"/>
      <c r="J412" s="163"/>
      <c r="K412" s="163"/>
      <c r="L412" s="163"/>
      <c r="M412" s="163"/>
      <c r="N412" s="163"/>
      <c r="O412" s="163"/>
      <c r="P412" s="163"/>
      <c r="Q412" s="204"/>
      <c r="R412" s="173"/>
      <c r="S412" s="173"/>
      <c r="T412" s="173"/>
      <c r="U412" s="173"/>
      <c r="AC412" s="219"/>
      <c r="AD412" s="219"/>
      <c r="AE412" s="219"/>
      <c r="AF412" s="219"/>
      <c r="AG412" s="219"/>
      <c r="AH412" s="219"/>
      <c r="AI412" s="219"/>
    </row>
    <row r="413" spans="1:35" s="164" customFormat="1">
      <c r="A413" s="204"/>
      <c r="B413" s="165"/>
      <c r="C413" s="165"/>
      <c r="D413" s="163"/>
      <c r="E413" s="163"/>
      <c r="F413" s="165"/>
      <c r="G413" s="165"/>
      <c r="H413" s="163"/>
      <c r="I413" s="163"/>
      <c r="J413" s="163"/>
      <c r="K413" s="163"/>
      <c r="L413" s="163"/>
      <c r="M413" s="163"/>
      <c r="N413" s="163"/>
      <c r="O413" s="163"/>
      <c r="P413" s="163"/>
      <c r="Q413" s="204"/>
      <c r="R413" s="173"/>
      <c r="S413" s="173"/>
      <c r="T413" s="173"/>
      <c r="U413" s="173"/>
      <c r="AC413" s="219"/>
      <c r="AD413" s="219"/>
      <c r="AE413" s="219"/>
      <c r="AF413" s="219"/>
      <c r="AG413" s="219"/>
      <c r="AH413" s="219"/>
      <c r="AI413" s="219"/>
    </row>
    <row r="414" spans="1:35" s="164" customFormat="1">
      <c r="A414" s="204"/>
      <c r="B414" s="165"/>
      <c r="C414" s="165"/>
      <c r="D414" s="163"/>
      <c r="E414" s="163"/>
      <c r="F414" s="165"/>
      <c r="G414" s="165"/>
      <c r="H414" s="163"/>
      <c r="I414" s="163"/>
      <c r="J414" s="163"/>
      <c r="K414" s="163"/>
      <c r="L414" s="163"/>
      <c r="M414" s="163"/>
      <c r="N414" s="163"/>
      <c r="O414" s="163"/>
      <c r="P414" s="163"/>
      <c r="Q414" s="204"/>
      <c r="R414" s="173"/>
      <c r="S414" s="173"/>
      <c r="T414" s="173"/>
      <c r="U414" s="173"/>
      <c r="AC414" s="219"/>
      <c r="AD414" s="219"/>
      <c r="AE414" s="219"/>
      <c r="AF414" s="219"/>
      <c r="AG414" s="219"/>
      <c r="AH414" s="219"/>
      <c r="AI414" s="219"/>
    </row>
    <row r="415" spans="1:35" s="164" customFormat="1">
      <c r="A415" s="204"/>
      <c r="B415" s="165"/>
      <c r="C415" s="165"/>
      <c r="D415" s="163"/>
      <c r="E415" s="163"/>
      <c r="F415" s="165"/>
      <c r="G415" s="165"/>
      <c r="H415" s="163"/>
      <c r="I415" s="163"/>
      <c r="J415" s="163"/>
      <c r="K415" s="163"/>
      <c r="L415" s="163"/>
      <c r="M415" s="163"/>
      <c r="N415" s="163"/>
      <c r="O415" s="163"/>
      <c r="P415" s="163"/>
      <c r="Q415" s="204"/>
      <c r="R415" s="173"/>
      <c r="S415" s="173"/>
      <c r="T415" s="173"/>
      <c r="U415" s="173"/>
      <c r="AC415" s="219"/>
      <c r="AD415" s="219"/>
      <c r="AE415" s="219"/>
      <c r="AF415" s="219"/>
      <c r="AG415" s="219"/>
      <c r="AH415" s="219"/>
      <c r="AI415" s="219"/>
    </row>
    <row r="416" spans="1:35" s="164" customFormat="1">
      <c r="A416" s="204"/>
      <c r="B416" s="165"/>
      <c r="C416" s="165"/>
      <c r="D416" s="163"/>
      <c r="E416" s="163"/>
      <c r="F416" s="165"/>
      <c r="G416" s="165"/>
      <c r="H416" s="163"/>
      <c r="I416" s="163"/>
      <c r="J416" s="163"/>
      <c r="K416" s="163"/>
      <c r="L416" s="163"/>
      <c r="M416" s="163"/>
      <c r="N416" s="163"/>
      <c r="O416" s="163"/>
      <c r="P416" s="163"/>
      <c r="Q416" s="204"/>
      <c r="R416" s="173"/>
      <c r="S416" s="173"/>
      <c r="T416" s="173"/>
      <c r="U416" s="173"/>
      <c r="AC416" s="219"/>
      <c r="AD416" s="219"/>
      <c r="AE416" s="219"/>
      <c r="AF416" s="219"/>
      <c r="AG416" s="219"/>
      <c r="AH416" s="219"/>
      <c r="AI416" s="219"/>
    </row>
    <row r="417" spans="1:35" s="164" customFormat="1">
      <c r="A417" s="204"/>
      <c r="B417" s="165"/>
      <c r="C417" s="165"/>
      <c r="D417" s="163"/>
      <c r="E417" s="163"/>
      <c r="F417" s="165"/>
      <c r="G417" s="165"/>
      <c r="H417" s="163"/>
      <c r="I417" s="163"/>
      <c r="J417" s="163"/>
      <c r="K417" s="163"/>
      <c r="L417" s="163"/>
      <c r="M417" s="163"/>
      <c r="N417" s="163"/>
      <c r="O417" s="163"/>
      <c r="P417" s="163"/>
      <c r="Q417" s="204"/>
      <c r="R417" s="173"/>
      <c r="S417" s="173"/>
      <c r="T417" s="173"/>
      <c r="U417" s="173"/>
      <c r="AC417" s="219"/>
      <c r="AD417" s="219"/>
      <c r="AE417" s="219"/>
      <c r="AF417" s="219"/>
      <c r="AG417" s="219"/>
      <c r="AH417" s="219"/>
      <c r="AI417" s="219"/>
    </row>
    <row r="418" spans="1:35" s="164" customFormat="1">
      <c r="A418" s="204"/>
      <c r="B418" s="165"/>
      <c r="C418" s="165"/>
      <c r="D418" s="163"/>
      <c r="E418" s="163"/>
      <c r="F418" s="165"/>
      <c r="G418" s="165"/>
      <c r="H418" s="163"/>
      <c r="I418" s="163"/>
      <c r="J418" s="163"/>
      <c r="K418" s="163"/>
      <c r="L418" s="163"/>
      <c r="M418" s="163"/>
      <c r="N418" s="163"/>
      <c r="O418" s="163"/>
      <c r="P418" s="163"/>
      <c r="Q418" s="204"/>
      <c r="R418" s="173"/>
      <c r="S418" s="173"/>
      <c r="T418" s="173"/>
      <c r="U418" s="173"/>
      <c r="AC418" s="219"/>
      <c r="AD418" s="219"/>
      <c r="AE418" s="219"/>
      <c r="AF418" s="219"/>
      <c r="AG418" s="219"/>
      <c r="AH418" s="219"/>
      <c r="AI418" s="219"/>
    </row>
    <row r="419" spans="1:35" s="164" customFormat="1">
      <c r="A419" s="204"/>
      <c r="B419" s="165"/>
      <c r="C419" s="165"/>
      <c r="D419" s="163"/>
      <c r="E419" s="163"/>
      <c r="F419" s="165"/>
      <c r="G419" s="165"/>
      <c r="H419" s="163"/>
      <c r="I419" s="163"/>
      <c r="J419" s="163"/>
      <c r="K419" s="163"/>
      <c r="L419" s="163"/>
      <c r="M419" s="163"/>
      <c r="N419" s="163"/>
      <c r="O419" s="163"/>
      <c r="P419" s="163"/>
      <c r="Q419" s="204"/>
      <c r="R419" s="173"/>
      <c r="S419" s="173"/>
      <c r="T419" s="173"/>
      <c r="U419" s="173"/>
      <c r="AC419" s="219"/>
      <c r="AD419" s="219"/>
      <c r="AE419" s="219"/>
      <c r="AF419" s="219"/>
      <c r="AG419" s="219"/>
      <c r="AH419" s="219"/>
      <c r="AI419" s="219"/>
    </row>
    <row r="420" spans="1:35" s="164" customFormat="1">
      <c r="A420" s="204"/>
      <c r="B420" s="165"/>
      <c r="C420" s="165"/>
      <c r="D420" s="163"/>
      <c r="E420" s="163"/>
      <c r="F420" s="165"/>
      <c r="G420" s="165"/>
      <c r="H420" s="163"/>
      <c r="I420" s="163"/>
      <c r="J420" s="163"/>
      <c r="K420" s="163"/>
      <c r="L420" s="163"/>
      <c r="M420" s="163"/>
      <c r="N420" s="163"/>
      <c r="O420" s="163"/>
      <c r="P420" s="163"/>
      <c r="Q420" s="204"/>
      <c r="R420" s="173"/>
      <c r="S420" s="173"/>
      <c r="T420" s="173"/>
      <c r="U420" s="173"/>
      <c r="AC420" s="219"/>
      <c r="AD420" s="219"/>
      <c r="AE420" s="219"/>
      <c r="AF420" s="219"/>
      <c r="AG420" s="219"/>
      <c r="AH420" s="219"/>
      <c r="AI420" s="219"/>
    </row>
    <row r="421" spans="1:35" s="164" customFormat="1">
      <c r="A421" s="204"/>
      <c r="B421" s="165"/>
      <c r="C421" s="165"/>
      <c r="D421" s="163"/>
      <c r="E421" s="163"/>
      <c r="F421" s="165"/>
      <c r="G421" s="165"/>
      <c r="H421" s="163"/>
      <c r="I421" s="163"/>
      <c r="J421" s="163"/>
      <c r="K421" s="163"/>
      <c r="L421" s="163"/>
      <c r="M421" s="163"/>
      <c r="N421" s="163"/>
      <c r="O421" s="163"/>
      <c r="P421" s="163"/>
      <c r="Q421" s="204"/>
      <c r="R421" s="173"/>
      <c r="S421" s="173"/>
      <c r="T421" s="173"/>
      <c r="U421" s="173"/>
      <c r="AC421" s="219"/>
      <c r="AD421" s="219"/>
      <c r="AE421" s="219"/>
      <c r="AF421" s="219"/>
      <c r="AG421" s="219"/>
      <c r="AH421" s="219"/>
      <c r="AI421" s="219"/>
    </row>
    <row r="422" spans="1:35" s="164" customFormat="1">
      <c r="A422" s="204"/>
      <c r="B422" s="165"/>
      <c r="C422" s="165"/>
      <c r="D422" s="163"/>
      <c r="E422" s="163"/>
      <c r="F422" s="165"/>
      <c r="G422" s="165"/>
      <c r="H422" s="163"/>
      <c r="I422" s="163"/>
      <c r="J422" s="163"/>
      <c r="K422" s="163"/>
      <c r="L422" s="163"/>
      <c r="M422" s="163"/>
      <c r="N422" s="163"/>
      <c r="O422" s="163"/>
      <c r="P422" s="163"/>
      <c r="Q422" s="204"/>
      <c r="R422" s="173"/>
      <c r="S422" s="173"/>
      <c r="T422" s="173"/>
      <c r="U422" s="173"/>
      <c r="AC422" s="219"/>
      <c r="AD422" s="219"/>
      <c r="AE422" s="219"/>
      <c r="AF422" s="219"/>
      <c r="AG422" s="219"/>
      <c r="AH422" s="219"/>
      <c r="AI422" s="219"/>
    </row>
    <row r="423" spans="1:35" s="164" customFormat="1">
      <c r="A423" s="204"/>
      <c r="B423" s="165"/>
      <c r="C423" s="165"/>
      <c r="D423" s="163"/>
      <c r="E423" s="163"/>
      <c r="F423" s="165"/>
      <c r="G423" s="165"/>
      <c r="H423" s="163"/>
      <c r="I423" s="163"/>
      <c r="J423" s="163"/>
      <c r="K423" s="163"/>
      <c r="L423" s="163"/>
      <c r="M423" s="163"/>
      <c r="N423" s="163"/>
      <c r="O423" s="163"/>
      <c r="P423" s="163"/>
      <c r="Q423" s="204"/>
      <c r="R423" s="173"/>
      <c r="S423" s="173"/>
      <c r="T423" s="173"/>
      <c r="U423" s="173"/>
      <c r="AC423" s="219"/>
      <c r="AD423" s="219"/>
      <c r="AE423" s="219"/>
      <c r="AF423" s="219"/>
      <c r="AG423" s="219"/>
      <c r="AH423" s="219"/>
      <c r="AI423" s="219"/>
    </row>
    <row r="424" spans="1:35" s="164" customFormat="1">
      <c r="A424" s="204"/>
      <c r="B424" s="165"/>
      <c r="C424" s="165"/>
      <c r="D424" s="163"/>
      <c r="E424" s="163"/>
      <c r="F424" s="165"/>
      <c r="G424" s="165"/>
      <c r="H424" s="163"/>
      <c r="I424" s="163"/>
      <c r="J424" s="163"/>
      <c r="K424" s="163"/>
      <c r="L424" s="163"/>
      <c r="M424" s="163"/>
      <c r="N424" s="163"/>
      <c r="O424" s="163"/>
      <c r="P424" s="163"/>
      <c r="Q424" s="204"/>
      <c r="R424" s="173"/>
      <c r="S424" s="173"/>
      <c r="T424" s="173"/>
      <c r="U424" s="173"/>
      <c r="AC424" s="219"/>
      <c r="AD424" s="219"/>
      <c r="AE424" s="219"/>
      <c r="AF424" s="219"/>
      <c r="AG424" s="219"/>
      <c r="AH424" s="219"/>
      <c r="AI424" s="219"/>
    </row>
    <row r="425" spans="1:35" s="164" customFormat="1">
      <c r="A425" s="204"/>
      <c r="B425" s="165"/>
      <c r="C425" s="165"/>
      <c r="D425" s="163"/>
      <c r="E425" s="163"/>
      <c r="F425" s="165"/>
      <c r="G425" s="165"/>
      <c r="H425" s="163"/>
      <c r="I425" s="163"/>
      <c r="J425" s="163"/>
      <c r="K425" s="163"/>
      <c r="L425" s="163"/>
      <c r="M425" s="163"/>
      <c r="N425" s="163"/>
      <c r="O425" s="163"/>
      <c r="P425" s="163"/>
      <c r="Q425" s="204"/>
      <c r="R425" s="173"/>
      <c r="S425" s="173"/>
      <c r="T425" s="173"/>
      <c r="U425" s="173"/>
      <c r="AC425" s="219"/>
      <c r="AD425" s="219"/>
      <c r="AE425" s="219"/>
      <c r="AF425" s="219"/>
      <c r="AG425" s="219"/>
      <c r="AH425" s="219"/>
      <c r="AI425" s="219"/>
    </row>
    <row r="426" spans="1:35" s="164" customFormat="1">
      <c r="A426" s="204"/>
      <c r="B426" s="165"/>
      <c r="C426" s="165"/>
      <c r="D426" s="163"/>
      <c r="E426" s="163"/>
      <c r="F426" s="165"/>
      <c r="G426" s="165"/>
      <c r="H426" s="163"/>
      <c r="I426" s="163"/>
      <c r="J426" s="163"/>
      <c r="K426" s="163"/>
      <c r="L426" s="163"/>
      <c r="M426" s="163"/>
      <c r="N426" s="163"/>
      <c r="O426" s="163"/>
      <c r="P426" s="163"/>
      <c r="Q426" s="204"/>
      <c r="R426" s="173"/>
      <c r="S426" s="173"/>
      <c r="T426" s="173"/>
      <c r="U426" s="173"/>
      <c r="AC426" s="219"/>
      <c r="AD426" s="219"/>
      <c r="AE426" s="219"/>
      <c r="AF426" s="219"/>
      <c r="AG426" s="219"/>
      <c r="AH426" s="219"/>
      <c r="AI426" s="219"/>
    </row>
    <row r="427" spans="1:35" s="164" customFormat="1">
      <c r="A427" s="204"/>
      <c r="B427" s="165"/>
      <c r="C427" s="165"/>
      <c r="D427" s="163"/>
      <c r="E427" s="163"/>
      <c r="F427" s="165"/>
      <c r="G427" s="165"/>
      <c r="H427" s="163"/>
      <c r="I427" s="163"/>
      <c r="J427" s="163"/>
      <c r="K427" s="163"/>
      <c r="L427" s="163"/>
      <c r="M427" s="163"/>
      <c r="N427" s="163"/>
      <c r="O427" s="163"/>
      <c r="P427" s="163"/>
      <c r="Q427" s="204"/>
      <c r="R427" s="173"/>
      <c r="S427" s="173"/>
      <c r="T427" s="173"/>
      <c r="U427" s="173"/>
      <c r="AC427" s="219"/>
      <c r="AD427" s="219"/>
      <c r="AE427" s="219"/>
      <c r="AF427" s="219"/>
      <c r="AG427" s="219"/>
      <c r="AH427" s="219"/>
      <c r="AI427" s="219"/>
    </row>
    <row r="428" spans="1:35" s="164" customFormat="1">
      <c r="A428" s="204"/>
      <c r="B428" s="165"/>
      <c r="C428" s="165"/>
      <c r="D428" s="163"/>
      <c r="E428" s="163"/>
      <c r="F428" s="165"/>
      <c r="G428" s="165"/>
      <c r="H428" s="163"/>
      <c r="I428" s="163"/>
      <c r="J428" s="163"/>
      <c r="K428" s="163"/>
      <c r="L428" s="163"/>
      <c r="M428" s="163"/>
      <c r="N428" s="163"/>
      <c r="O428" s="163"/>
      <c r="P428" s="163"/>
      <c r="Q428" s="204"/>
      <c r="R428" s="173"/>
      <c r="S428" s="173"/>
      <c r="T428" s="173"/>
      <c r="U428" s="173"/>
      <c r="AC428" s="219"/>
      <c r="AD428" s="219"/>
      <c r="AE428" s="219"/>
      <c r="AF428" s="219"/>
      <c r="AG428" s="219"/>
      <c r="AH428" s="219"/>
      <c r="AI428" s="219"/>
    </row>
    <row r="429" spans="1:35" s="164" customFormat="1">
      <c r="A429" s="204"/>
      <c r="B429" s="165"/>
      <c r="C429" s="165"/>
      <c r="D429" s="163"/>
      <c r="E429" s="163"/>
      <c r="F429" s="165"/>
      <c r="G429" s="165"/>
      <c r="H429" s="163"/>
      <c r="I429" s="163"/>
      <c r="J429" s="163"/>
      <c r="K429" s="163"/>
      <c r="L429" s="163"/>
      <c r="M429" s="163"/>
      <c r="N429" s="163"/>
      <c r="O429" s="163"/>
      <c r="P429" s="163"/>
      <c r="Q429" s="204"/>
      <c r="R429" s="173"/>
      <c r="S429" s="173"/>
      <c r="T429" s="173"/>
      <c r="U429" s="173"/>
      <c r="AC429" s="219"/>
      <c r="AD429" s="219"/>
      <c r="AE429" s="219"/>
      <c r="AF429" s="219"/>
      <c r="AG429" s="219"/>
      <c r="AH429" s="219"/>
      <c r="AI429" s="219"/>
    </row>
    <row r="430" spans="1:35" s="164" customFormat="1">
      <c r="A430" s="204"/>
      <c r="B430" s="165"/>
      <c r="C430" s="165"/>
      <c r="D430" s="163"/>
      <c r="E430" s="163"/>
      <c r="F430" s="165"/>
      <c r="G430" s="165"/>
      <c r="H430" s="163"/>
      <c r="I430" s="163"/>
      <c r="J430" s="163"/>
      <c r="K430" s="163"/>
      <c r="L430" s="163"/>
      <c r="M430" s="163"/>
      <c r="N430" s="163"/>
      <c r="O430" s="163"/>
      <c r="P430" s="163"/>
      <c r="Q430" s="204"/>
      <c r="R430" s="173"/>
      <c r="S430" s="173"/>
      <c r="T430" s="173"/>
      <c r="U430" s="173"/>
      <c r="AC430" s="219"/>
      <c r="AD430" s="219"/>
      <c r="AE430" s="219"/>
      <c r="AF430" s="219"/>
      <c r="AG430" s="219"/>
      <c r="AH430" s="219"/>
      <c r="AI430" s="219"/>
    </row>
    <row r="431" spans="1:35" s="164" customFormat="1">
      <c r="A431" s="204"/>
      <c r="B431" s="165"/>
      <c r="C431" s="165"/>
      <c r="D431" s="163"/>
      <c r="E431" s="163"/>
      <c r="F431" s="165"/>
      <c r="G431" s="165"/>
      <c r="H431" s="163"/>
      <c r="I431" s="163"/>
      <c r="J431" s="163"/>
      <c r="K431" s="163"/>
      <c r="L431" s="163"/>
      <c r="M431" s="163"/>
      <c r="N431" s="163"/>
      <c r="O431" s="163"/>
      <c r="P431" s="163"/>
      <c r="Q431" s="204"/>
      <c r="R431" s="173"/>
      <c r="S431" s="173"/>
      <c r="T431" s="173"/>
      <c r="U431" s="173"/>
      <c r="AC431" s="219"/>
      <c r="AD431" s="219"/>
      <c r="AE431" s="219"/>
      <c r="AF431" s="219"/>
      <c r="AG431" s="219"/>
      <c r="AH431" s="219"/>
      <c r="AI431" s="219"/>
    </row>
    <row r="432" spans="1:35" s="164" customFormat="1">
      <c r="A432" s="204"/>
      <c r="B432" s="165"/>
      <c r="C432" s="165"/>
      <c r="D432" s="163"/>
      <c r="E432" s="163"/>
      <c r="F432" s="165"/>
      <c r="G432" s="165"/>
      <c r="H432" s="163"/>
      <c r="I432" s="163"/>
      <c r="J432" s="163"/>
      <c r="K432" s="163"/>
      <c r="L432" s="163"/>
      <c r="M432" s="163"/>
      <c r="N432" s="163"/>
      <c r="O432" s="163"/>
      <c r="P432" s="163"/>
      <c r="Q432" s="204"/>
      <c r="R432" s="173"/>
      <c r="S432" s="173"/>
      <c r="T432" s="173"/>
      <c r="U432" s="173"/>
      <c r="AC432" s="219"/>
      <c r="AD432" s="219"/>
      <c r="AE432" s="219"/>
      <c r="AF432" s="219"/>
      <c r="AG432" s="219"/>
      <c r="AH432" s="219"/>
      <c r="AI432" s="219"/>
    </row>
    <row r="433" spans="1:35" s="164" customFormat="1">
      <c r="A433" s="204"/>
      <c r="B433" s="165"/>
      <c r="C433" s="165"/>
      <c r="D433" s="163"/>
      <c r="E433" s="163"/>
      <c r="F433" s="165"/>
      <c r="G433" s="165"/>
      <c r="H433" s="163"/>
      <c r="I433" s="163"/>
      <c r="J433" s="163"/>
      <c r="K433" s="163"/>
      <c r="L433" s="163"/>
      <c r="M433" s="163"/>
      <c r="N433" s="163"/>
      <c r="O433" s="163"/>
      <c r="P433" s="163"/>
      <c r="Q433" s="204"/>
      <c r="R433" s="173"/>
      <c r="S433" s="173"/>
      <c r="T433" s="173"/>
      <c r="U433" s="173"/>
      <c r="AC433" s="219"/>
      <c r="AD433" s="219"/>
      <c r="AE433" s="219"/>
      <c r="AF433" s="219"/>
      <c r="AG433" s="219"/>
      <c r="AH433" s="219"/>
      <c r="AI433" s="219"/>
    </row>
    <row r="434" spans="1:35" s="164" customFormat="1">
      <c r="A434" s="204"/>
      <c r="B434" s="165"/>
      <c r="C434" s="165"/>
      <c r="D434" s="163"/>
      <c r="E434" s="163"/>
      <c r="F434" s="165"/>
      <c r="G434" s="165"/>
      <c r="H434" s="163"/>
      <c r="I434" s="163"/>
      <c r="J434" s="163"/>
      <c r="K434" s="163"/>
      <c r="L434" s="163"/>
      <c r="M434" s="163"/>
      <c r="N434" s="163"/>
      <c r="O434" s="163"/>
      <c r="P434" s="163"/>
      <c r="Q434" s="204"/>
      <c r="R434" s="173"/>
      <c r="S434" s="173"/>
      <c r="T434" s="173"/>
      <c r="U434" s="173"/>
      <c r="AC434" s="219"/>
      <c r="AD434" s="219"/>
      <c r="AE434" s="219"/>
      <c r="AF434" s="219"/>
      <c r="AG434" s="219"/>
      <c r="AH434" s="219"/>
      <c r="AI434" s="219"/>
    </row>
    <row r="435" spans="1:35" s="164" customFormat="1">
      <c r="A435" s="204"/>
      <c r="B435" s="165"/>
      <c r="C435" s="165"/>
      <c r="D435" s="163"/>
      <c r="E435" s="163"/>
      <c r="F435" s="165"/>
      <c r="G435" s="165"/>
      <c r="H435" s="163"/>
      <c r="I435" s="163"/>
      <c r="J435" s="163"/>
      <c r="K435" s="163"/>
      <c r="L435" s="163"/>
      <c r="M435" s="163"/>
      <c r="N435" s="163"/>
      <c r="O435" s="163"/>
      <c r="P435" s="163"/>
      <c r="Q435" s="204"/>
      <c r="R435" s="173"/>
      <c r="S435" s="173"/>
      <c r="T435" s="173"/>
      <c r="U435" s="173"/>
      <c r="AC435" s="219"/>
      <c r="AD435" s="219"/>
      <c r="AE435" s="219"/>
      <c r="AF435" s="219"/>
      <c r="AG435" s="219"/>
      <c r="AH435" s="219"/>
      <c r="AI435" s="219"/>
    </row>
    <row r="436" spans="1:35" s="164" customFormat="1">
      <c r="A436" s="204"/>
      <c r="B436" s="165"/>
      <c r="C436" s="165"/>
      <c r="D436" s="163"/>
      <c r="E436" s="163"/>
      <c r="F436" s="165"/>
      <c r="G436" s="165"/>
      <c r="H436" s="163"/>
      <c r="I436" s="163"/>
      <c r="J436" s="163"/>
      <c r="K436" s="163"/>
      <c r="L436" s="163"/>
      <c r="M436" s="163"/>
      <c r="N436" s="163"/>
      <c r="O436" s="163"/>
      <c r="P436" s="163"/>
      <c r="Q436" s="204"/>
      <c r="R436" s="173"/>
      <c r="S436" s="173"/>
      <c r="T436" s="173"/>
      <c r="U436" s="173"/>
      <c r="AC436" s="219"/>
      <c r="AD436" s="219"/>
      <c r="AE436" s="219"/>
      <c r="AF436" s="219"/>
      <c r="AG436" s="219"/>
      <c r="AH436" s="219"/>
      <c r="AI436" s="219"/>
    </row>
    <row r="437" spans="1:35" s="164" customFormat="1">
      <c r="A437" s="204"/>
      <c r="B437" s="165"/>
      <c r="C437" s="165"/>
      <c r="D437" s="163"/>
      <c r="E437" s="163"/>
      <c r="F437" s="165"/>
      <c r="G437" s="165"/>
      <c r="H437" s="163"/>
      <c r="I437" s="163"/>
      <c r="J437" s="163"/>
      <c r="K437" s="163"/>
      <c r="L437" s="163"/>
      <c r="M437" s="163"/>
      <c r="N437" s="163"/>
      <c r="O437" s="163"/>
      <c r="P437" s="163"/>
      <c r="Q437" s="204"/>
      <c r="R437" s="173"/>
      <c r="S437" s="173"/>
      <c r="T437" s="173"/>
      <c r="U437" s="173"/>
      <c r="AC437" s="219"/>
      <c r="AD437" s="219"/>
      <c r="AE437" s="219"/>
      <c r="AF437" s="219"/>
      <c r="AG437" s="219"/>
      <c r="AH437" s="219"/>
      <c r="AI437" s="219"/>
    </row>
    <row r="438" spans="1:35" s="164" customFormat="1">
      <c r="A438" s="204"/>
      <c r="B438" s="165"/>
      <c r="C438" s="165"/>
      <c r="D438" s="163"/>
      <c r="E438" s="163"/>
      <c r="F438" s="165"/>
      <c r="G438" s="165"/>
      <c r="H438" s="163"/>
      <c r="I438" s="163"/>
      <c r="J438" s="163"/>
      <c r="K438" s="163"/>
      <c r="L438" s="163"/>
      <c r="M438" s="163"/>
      <c r="N438" s="163"/>
      <c r="O438" s="163"/>
      <c r="P438" s="163"/>
      <c r="Q438" s="204"/>
      <c r="R438" s="173"/>
      <c r="S438" s="173"/>
      <c r="T438" s="173"/>
      <c r="U438" s="173"/>
      <c r="AC438" s="219"/>
      <c r="AD438" s="219"/>
      <c r="AE438" s="219"/>
      <c r="AF438" s="219"/>
      <c r="AG438" s="219"/>
      <c r="AH438" s="219"/>
      <c r="AI438" s="219"/>
    </row>
    <row r="439" spans="1:35" s="164" customFormat="1">
      <c r="A439" s="204"/>
      <c r="B439" s="165"/>
      <c r="C439" s="165"/>
      <c r="D439" s="163"/>
      <c r="E439" s="163"/>
      <c r="F439" s="165"/>
      <c r="G439" s="165"/>
      <c r="H439" s="163"/>
      <c r="I439" s="163"/>
      <c r="J439" s="163"/>
      <c r="K439" s="163"/>
      <c r="L439" s="163"/>
      <c r="M439" s="163"/>
      <c r="N439" s="163"/>
      <c r="O439" s="163"/>
      <c r="P439" s="163"/>
      <c r="Q439" s="204"/>
      <c r="R439" s="173"/>
      <c r="S439" s="173"/>
      <c r="T439" s="173"/>
      <c r="U439" s="173"/>
      <c r="AC439" s="219"/>
      <c r="AD439" s="219"/>
      <c r="AE439" s="219"/>
      <c r="AF439" s="219"/>
      <c r="AG439" s="219"/>
      <c r="AH439" s="219"/>
      <c r="AI439" s="219"/>
    </row>
    <row r="440" spans="1:35" s="164" customFormat="1">
      <c r="A440" s="204"/>
      <c r="B440" s="165"/>
      <c r="C440" s="165"/>
      <c r="D440" s="163"/>
      <c r="E440" s="163"/>
      <c r="F440" s="165"/>
      <c r="G440" s="165"/>
      <c r="H440" s="163"/>
      <c r="I440" s="163"/>
      <c r="J440" s="163"/>
      <c r="K440" s="163"/>
      <c r="L440" s="163"/>
      <c r="M440" s="163"/>
      <c r="N440" s="163"/>
      <c r="O440" s="163"/>
      <c r="P440" s="163"/>
      <c r="Q440" s="204"/>
      <c r="R440" s="173"/>
      <c r="S440" s="173"/>
      <c r="T440" s="173"/>
      <c r="U440" s="173"/>
      <c r="AC440" s="219"/>
      <c r="AD440" s="219"/>
      <c r="AE440" s="219"/>
      <c r="AF440" s="219"/>
      <c r="AG440" s="219"/>
      <c r="AH440" s="219"/>
      <c r="AI440" s="219"/>
    </row>
    <row r="441" spans="1:35" s="164" customFormat="1">
      <c r="A441" s="204"/>
      <c r="B441" s="165"/>
      <c r="C441" s="165"/>
      <c r="D441" s="163"/>
      <c r="E441" s="163"/>
      <c r="F441" s="165"/>
      <c r="G441" s="165"/>
      <c r="H441" s="163"/>
      <c r="I441" s="163"/>
      <c r="J441" s="163"/>
      <c r="K441" s="163"/>
      <c r="L441" s="163"/>
      <c r="M441" s="163"/>
      <c r="N441" s="163"/>
      <c r="O441" s="163"/>
      <c r="P441" s="163"/>
      <c r="Q441" s="204"/>
      <c r="R441" s="173"/>
      <c r="S441" s="173"/>
      <c r="T441" s="173"/>
      <c r="U441" s="173"/>
      <c r="AC441" s="219"/>
      <c r="AD441" s="219"/>
      <c r="AE441" s="219"/>
      <c r="AF441" s="219"/>
      <c r="AG441" s="219"/>
      <c r="AH441" s="219"/>
      <c r="AI441" s="219"/>
    </row>
    <row r="442" spans="1:35" s="164" customFormat="1">
      <c r="A442" s="204"/>
      <c r="B442" s="165"/>
      <c r="C442" s="165"/>
      <c r="D442" s="163"/>
      <c r="E442" s="163"/>
      <c r="F442" s="165"/>
      <c r="G442" s="165"/>
      <c r="H442" s="163"/>
      <c r="I442" s="163"/>
      <c r="J442" s="163"/>
      <c r="K442" s="163"/>
      <c r="L442" s="163"/>
      <c r="M442" s="163"/>
      <c r="N442" s="163"/>
      <c r="O442" s="163"/>
      <c r="P442" s="163"/>
      <c r="Q442" s="204"/>
      <c r="R442" s="173"/>
      <c r="S442" s="173"/>
      <c r="T442" s="173"/>
      <c r="U442" s="173"/>
      <c r="AC442" s="219"/>
      <c r="AD442" s="219"/>
      <c r="AE442" s="219"/>
      <c r="AF442" s="219"/>
      <c r="AG442" s="219"/>
      <c r="AH442" s="219"/>
      <c r="AI442" s="219"/>
    </row>
    <row r="443" spans="1:35" s="164" customFormat="1">
      <c r="A443" s="204"/>
      <c r="B443" s="165"/>
      <c r="C443" s="165"/>
      <c r="D443" s="163"/>
      <c r="E443" s="163"/>
      <c r="F443" s="165"/>
      <c r="G443" s="165"/>
      <c r="H443" s="163"/>
      <c r="I443" s="163"/>
      <c r="J443" s="163"/>
      <c r="K443" s="163"/>
      <c r="L443" s="163"/>
      <c r="M443" s="163"/>
      <c r="N443" s="163"/>
      <c r="O443" s="163"/>
      <c r="P443" s="163"/>
      <c r="Q443" s="204"/>
      <c r="R443" s="173"/>
      <c r="S443" s="173"/>
      <c r="T443" s="173"/>
      <c r="U443" s="173"/>
      <c r="AC443" s="219"/>
      <c r="AD443" s="219"/>
      <c r="AE443" s="219"/>
      <c r="AF443" s="219"/>
      <c r="AG443" s="219"/>
      <c r="AH443" s="219"/>
      <c r="AI443" s="219"/>
    </row>
    <row r="444" spans="1:35" s="164" customFormat="1">
      <c r="A444" s="204"/>
      <c r="B444" s="165"/>
      <c r="C444" s="165"/>
      <c r="D444" s="163"/>
      <c r="E444" s="163"/>
      <c r="F444" s="165"/>
      <c r="G444" s="165"/>
      <c r="H444" s="163"/>
      <c r="I444" s="163"/>
      <c r="J444" s="163"/>
      <c r="K444" s="163"/>
      <c r="L444" s="163"/>
      <c r="M444" s="163"/>
      <c r="N444" s="163"/>
      <c r="O444" s="163"/>
      <c r="P444" s="163"/>
      <c r="Q444" s="204"/>
      <c r="R444" s="173"/>
      <c r="S444" s="173"/>
      <c r="T444" s="173"/>
      <c r="U444" s="173"/>
      <c r="AC444" s="219"/>
      <c r="AD444" s="219"/>
      <c r="AE444" s="219"/>
      <c r="AF444" s="219"/>
      <c r="AG444" s="219"/>
      <c r="AH444" s="219"/>
      <c r="AI444" s="219"/>
    </row>
    <row r="445" spans="1:35" s="164" customFormat="1">
      <c r="A445" s="204"/>
      <c r="B445" s="165"/>
      <c r="C445" s="165"/>
      <c r="D445" s="163"/>
      <c r="E445" s="163"/>
      <c r="F445" s="165"/>
      <c r="G445" s="165"/>
      <c r="H445" s="163"/>
      <c r="I445" s="163"/>
      <c r="J445" s="163"/>
      <c r="K445" s="163"/>
      <c r="L445" s="163"/>
      <c r="M445" s="163"/>
      <c r="N445" s="163"/>
      <c r="O445" s="163"/>
      <c r="P445" s="163"/>
      <c r="Q445" s="204"/>
      <c r="R445" s="173"/>
      <c r="S445" s="173"/>
      <c r="T445" s="173"/>
      <c r="U445" s="173"/>
      <c r="AC445" s="219"/>
      <c r="AD445" s="219"/>
      <c r="AE445" s="219"/>
      <c r="AF445" s="219"/>
      <c r="AG445" s="219"/>
      <c r="AH445" s="219"/>
      <c r="AI445" s="219"/>
    </row>
    <row r="446" spans="1:35" s="164" customFormat="1">
      <c r="A446" s="204"/>
      <c r="B446" s="165"/>
      <c r="C446" s="165"/>
      <c r="D446" s="163"/>
      <c r="E446" s="163"/>
      <c r="F446" s="165"/>
      <c r="G446" s="165"/>
      <c r="H446" s="163"/>
      <c r="I446" s="163"/>
      <c r="J446" s="163"/>
      <c r="K446" s="163"/>
      <c r="L446" s="163"/>
      <c r="M446" s="163"/>
      <c r="N446" s="163"/>
      <c r="O446" s="163"/>
      <c r="P446" s="163"/>
      <c r="Q446" s="204"/>
      <c r="R446" s="173"/>
      <c r="S446" s="173"/>
      <c r="T446" s="173"/>
      <c r="U446" s="173"/>
      <c r="AC446" s="219"/>
      <c r="AD446" s="219"/>
      <c r="AE446" s="219"/>
      <c r="AF446" s="219"/>
      <c r="AG446" s="219"/>
      <c r="AH446" s="219"/>
      <c r="AI446" s="219"/>
    </row>
    <row r="447" spans="1:35" s="164" customFormat="1">
      <c r="A447" s="204"/>
      <c r="B447" s="165"/>
      <c r="C447" s="165"/>
      <c r="D447" s="163"/>
      <c r="E447" s="163"/>
      <c r="F447" s="165"/>
      <c r="G447" s="165"/>
      <c r="H447" s="163"/>
      <c r="I447" s="163"/>
      <c r="J447" s="163"/>
      <c r="K447" s="163"/>
      <c r="L447" s="163"/>
      <c r="M447" s="163"/>
      <c r="N447" s="163"/>
      <c r="O447" s="163"/>
      <c r="P447" s="163"/>
      <c r="Q447" s="204"/>
      <c r="R447" s="173"/>
      <c r="S447" s="173"/>
      <c r="T447" s="173"/>
      <c r="U447" s="173"/>
      <c r="AC447" s="219"/>
      <c r="AD447" s="219"/>
      <c r="AE447" s="219"/>
      <c r="AF447" s="219"/>
      <c r="AG447" s="219"/>
      <c r="AH447" s="219"/>
      <c r="AI447" s="219"/>
    </row>
    <row r="448" spans="1:35" s="164" customFormat="1">
      <c r="A448" s="204"/>
      <c r="B448" s="165"/>
      <c r="C448" s="165"/>
      <c r="D448" s="163"/>
      <c r="E448" s="163"/>
      <c r="F448" s="165"/>
      <c r="G448" s="165"/>
      <c r="H448" s="163"/>
      <c r="I448" s="163"/>
      <c r="J448" s="163"/>
      <c r="K448" s="163"/>
      <c r="L448" s="163"/>
      <c r="M448" s="163"/>
      <c r="N448" s="163"/>
      <c r="O448" s="163"/>
      <c r="P448" s="163"/>
      <c r="Q448" s="204"/>
      <c r="R448" s="173"/>
      <c r="S448" s="173"/>
      <c r="T448" s="173"/>
      <c r="U448" s="173"/>
      <c r="AC448" s="219"/>
      <c r="AD448" s="219"/>
      <c r="AE448" s="219"/>
      <c r="AF448" s="219"/>
      <c r="AG448" s="219"/>
      <c r="AH448" s="219"/>
      <c r="AI448" s="219"/>
    </row>
    <row r="449" spans="1:35" s="164" customFormat="1">
      <c r="A449" s="204"/>
      <c r="B449" s="165"/>
      <c r="C449" s="165"/>
      <c r="D449" s="163"/>
      <c r="E449" s="163"/>
      <c r="F449" s="165"/>
      <c r="G449" s="165"/>
      <c r="H449" s="163"/>
      <c r="I449" s="163"/>
      <c r="J449" s="163"/>
      <c r="K449" s="163"/>
      <c r="L449" s="163"/>
      <c r="M449" s="163"/>
      <c r="N449" s="163"/>
      <c r="O449" s="163"/>
      <c r="P449" s="163"/>
      <c r="Q449" s="204"/>
      <c r="R449" s="173"/>
      <c r="S449" s="173"/>
      <c r="T449" s="173"/>
      <c r="U449" s="173"/>
      <c r="AC449" s="219"/>
      <c r="AD449" s="219"/>
      <c r="AE449" s="219"/>
      <c r="AF449" s="219"/>
      <c r="AG449" s="219"/>
      <c r="AH449" s="219"/>
      <c r="AI449" s="219"/>
    </row>
    <row r="450" spans="1:35" s="164" customFormat="1">
      <c r="A450" s="204"/>
      <c r="B450" s="165"/>
      <c r="C450" s="165"/>
      <c r="D450" s="163"/>
      <c r="E450" s="163"/>
      <c r="F450" s="165"/>
      <c r="G450" s="165"/>
      <c r="H450" s="163"/>
      <c r="I450" s="163"/>
      <c r="J450" s="163"/>
      <c r="K450" s="163"/>
      <c r="L450" s="163"/>
      <c r="M450" s="163"/>
      <c r="N450" s="163"/>
      <c r="O450" s="163"/>
      <c r="P450" s="163"/>
      <c r="Q450" s="204"/>
      <c r="R450" s="173"/>
      <c r="S450" s="173"/>
      <c r="T450" s="173"/>
      <c r="U450" s="173"/>
      <c r="AC450" s="219"/>
      <c r="AD450" s="219"/>
      <c r="AE450" s="219"/>
      <c r="AF450" s="219"/>
      <c r="AG450" s="219"/>
      <c r="AH450" s="219"/>
      <c r="AI450" s="219"/>
    </row>
    <row r="451" spans="1:35" s="164" customFormat="1">
      <c r="A451" s="204"/>
      <c r="B451" s="165"/>
      <c r="C451" s="165"/>
      <c r="D451" s="163"/>
      <c r="E451" s="163"/>
      <c r="F451" s="165"/>
      <c r="G451" s="165"/>
      <c r="H451" s="163"/>
      <c r="I451" s="163"/>
      <c r="J451" s="163"/>
      <c r="K451" s="163"/>
      <c r="L451" s="163"/>
      <c r="M451" s="163"/>
      <c r="N451" s="163"/>
      <c r="O451" s="163"/>
      <c r="P451" s="163"/>
      <c r="Q451" s="204"/>
      <c r="R451" s="173"/>
      <c r="S451" s="173"/>
      <c r="T451" s="173"/>
      <c r="U451" s="173"/>
      <c r="AC451" s="219"/>
      <c r="AD451" s="219"/>
      <c r="AE451" s="219"/>
      <c r="AF451" s="219"/>
      <c r="AG451" s="219"/>
      <c r="AH451" s="219"/>
      <c r="AI451" s="219"/>
    </row>
    <row r="452" spans="1:35" s="164" customFormat="1">
      <c r="A452" s="204"/>
      <c r="B452" s="165"/>
      <c r="C452" s="165"/>
      <c r="D452" s="163"/>
      <c r="E452" s="163"/>
      <c r="F452" s="165"/>
      <c r="G452" s="165"/>
      <c r="H452" s="163"/>
      <c r="I452" s="163"/>
      <c r="J452" s="163"/>
      <c r="K452" s="163"/>
      <c r="L452" s="163"/>
      <c r="M452" s="163"/>
      <c r="N452" s="163"/>
      <c r="O452" s="163"/>
      <c r="P452" s="163"/>
      <c r="Q452" s="204"/>
      <c r="R452" s="173"/>
      <c r="S452" s="173"/>
      <c r="T452" s="173"/>
      <c r="U452" s="173"/>
      <c r="AC452" s="219"/>
      <c r="AD452" s="219"/>
      <c r="AE452" s="219"/>
      <c r="AF452" s="219"/>
      <c r="AG452" s="219"/>
      <c r="AH452" s="219"/>
      <c r="AI452" s="219"/>
    </row>
    <row r="453" spans="1:35" s="164" customFormat="1">
      <c r="A453" s="204"/>
      <c r="B453" s="165"/>
      <c r="C453" s="165"/>
      <c r="D453" s="163"/>
      <c r="E453" s="163"/>
      <c r="F453" s="165"/>
      <c r="G453" s="165"/>
      <c r="H453" s="163"/>
      <c r="I453" s="163"/>
      <c r="J453" s="163"/>
      <c r="K453" s="163"/>
      <c r="L453" s="163"/>
      <c r="M453" s="163"/>
      <c r="N453" s="163"/>
      <c r="O453" s="163"/>
      <c r="P453" s="163"/>
      <c r="Q453" s="204"/>
      <c r="R453" s="173"/>
      <c r="S453" s="173"/>
      <c r="T453" s="173"/>
      <c r="U453" s="173"/>
      <c r="AC453" s="219"/>
      <c r="AD453" s="219"/>
      <c r="AE453" s="219"/>
      <c r="AF453" s="219"/>
      <c r="AG453" s="219"/>
      <c r="AH453" s="219"/>
      <c r="AI453" s="219"/>
    </row>
    <row r="454" spans="1:35" s="164" customFormat="1">
      <c r="A454" s="204"/>
      <c r="B454" s="165"/>
      <c r="C454" s="165"/>
      <c r="D454" s="163"/>
      <c r="E454" s="163"/>
      <c r="F454" s="165"/>
      <c r="G454" s="165"/>
      <c r="H454" s="163"/>
      <c r="I454" s="163"/>
      <c r="J454" s="163"/>
      <c r="K454" s="163"/>
      <c r="L454" s="163"/>
      <c r="M454" s="163"/>
      <c r="N454" s="163"/>
      <c r="O454" s="163"/>
      <c r="P454" s="163"/>
      <c r="Q454" s="204"/>
      <c r="R454" s="173"/>
      <c r="S454" s="173"/>
      <c r="T454" s="173"/>
      <c r="U454" s="173"/>
      <c r="AC454" s="219"/>
      <c r="AD454" s="219"/>
      <c r="AE454" s="219"/>
      <c r="AF454" s="219"/>
      <c r="AG454" s="219"/>
      <c r="AH454" s="219"/>
      <c r="AI454" s="219"/>
    </row>
    <row r="455" spans="1:35" s="164" customFormat="1">
      <c r="A455" s="204"/>
      <c r="B455" s="165"/>
      <c r="C455" s="165"/>
      <c r="D455" s="163"/>
      <c r="E455" s="163"/>
      <c r="F455" s="165"/>
      <c r="G455" s="165"/>
      <c r="H455" s="163"/>
      <c r="I455" s="163"/>
      <c r="J455" s="163"/>
      <c r="K455" s="163"/>
      <c r="L455" s="163"/>
      <c r="M455" s="163"/>
      <c r="N455" s="163"/>
      <c r="O455" s="163"/>
      <c r="P455" s="163"/>
      <c r="Q455" s="204"/>
      <c r="R455" s="173"/>
      <c r="S455" s="173"/>
      <c r="T455" s="173"/>
      <c r="U455" s="173"/>
      <c r="AC455" s="219"/>
      <c r="AD455" s="219"/>
      <c r="AE455" s="219"/>
      <c r="AF455" s="219"/>
      <c r="AG455" s="219"/>
      <c r="AH455" s="219"/>
      <c r="AI455" s="219"/>
    </row>
    <row r="456" spans="1:35" s="164" customFormat="1">
      <c r="A456" s="204"/>
      <c r="B456" s="165"/>
      <c r="C456" s="165"/>
      <c r="D456" s="163"/>
      <c r="E456" s="163"/>
      <c r="F456" s="165"/>
      <c r="G456" s="165"/>
      <c r="H456" s="163"/>
      <c r="I456" s="163"/>
      <c r="J456" s="163"/>
      <c r="K456" s="163"/>
      <c r="L456" s="163"/>
      <c r="M456" s="163"/>
      <c r="N456" s="163"/>
      <c r="O456" s="163"/>
      <c r="P456" s="163"/>
      <c r="Q456" s="204"/>
      <c r="R456" s="173"/>
      <c r="S456" s="173"/>
      <c r="T456" s="173"/>
      <c r="U456" s="173"/>
      <c r="AC456" s="219"/>
      <c r="AD456" s="219"/>
      <c r="AE456" s="219"/>
      <c r="AF456" s="219"/>
      <c r="AG456" s="219"/>
      <c r="AH456" s="219"/>
      <c r="AI456" s="219"/>
    </row>
    <row r="457" spans="1:35" s="164" customFormat="1">
      <c r="A457" s="204"/>
      <c r="B457" s="165"/>
      <c r="C457" s="165"/>
      <c r="D457" s="163"/>
      <c r="E457" s="163"/>
      <c r="F457" s="165"/>
      <c r="G457" s="165"/>
      <c r="H457" s="163"/>
      <c r="I457" s="163"/>
      <c r="J457" s="163"/>
      <c r="K457" s="163"/>
      <c r="L457" s="163"/>
      <c r="M457" s="163"/>
      <c r="N457" s="163"/>
      <c r="O457" s="163"/>
      <c r="P457" s="163"/>
      <c r="Q457" s="204"/>
      <c r="R457" s="173"/>
      <c r="S457" s="173"/>
      <c r="T457" s="173"/>
      <c r="U457" s="173"/>
      <c r="AC457" s="219"/>
      <c r="AD457" s="219"/>
      <c r="AE457" s="219"/>
      <c r="AF457" s="219"/>
      <c r="AG457" s="219"/>
      <c r="AH457" s="219"/>
      <c r="AI457" s="219"/>
    </row>
    <row r="458" spans="1:35" s="164" customFormat="1">
      <c r="A458" s="204"/>
      <c r="B458" s="165"/>
      <c r="C458" s="165"/>
      <c r="D458" s="163"/>
      <c r="E458" s="163"/>
      <c r="F458" s="165"/>
      <c r="G458" s="165"/>
      <c r="H458" s="163"/>
      <c r="I458" s="163"/>
      <c r="J458" s="163"/>
      <c r="K458" s="163"/>
      <c r="L458" s="163"/>
      <c r="M458" s="163"/>
      <c r="N458" s="163"/>
      <c r="O458" s="163"/>
      <c r="P458" s="163"/>
      <c r="Q458" s="204"/>
      <c r="R458" s="173"/>
      <c r="S458" s="173"/>
      <c r="T458" s="173"/>
      <c r="U458" s="173"/>
      <c r="AC458" s="219"/>
      <c r="AD458" s="219"/>
      <c r="AE458" s="219"/>
      <c r="AF458" s="219"/>
      <c r="AG458" s="219"/>
      <c r="AH458" s="219"/>
      <c r="AI458" s="219"/>
    </row>
    <row r="459" spans="1:35" s="164" customFormat="1">
      <c r="A459" s="204"/>
      <c r="B459" s="165"/>
      <c r="C459" s="165"/>
      <c r="D459" s="163"/>
      <c r="E459" s="163"/>
      <c r="F459" s="165"/>
      <c r="G459" s="165"/>
      <c r="H459" s="163"/>
      <c r="I459" s="163"/>
      <c r="J459" s="163"/>
      <c r="K459" s="163"/>
      <c r="L459" s="163"/>
      <c r="M459" s="163"/>
      <c r="N459" s="163"/>
      <c r="O459" s="163"/>
      <c r="P459" s="163"/>
      <c r="Q459" s="204"/>
      <c r="R459" s="173"/>
      <c r="S459" s="173"/>
      <c r="T459" s="173"/>
      <c r="U459" s="173"/>
      <c r="AC459" s="219"/>
      <c r="AD459" s="219"/>
      <c r="AE459" s="219"/>
      <c r="AF459" s="219"/>
      <c r="AG459" s="219"/>
      <c r="AH459" s="219"/>
      <c r="AI459" s="219"/>
    </row>
    <row r="460" spans="1:35" s="164" customFormat="1">
      <c r="A460" s="204"/>
      <c r="B460" s="165"/>
      <c r="C460" s="165"/>
      <c r="D460" s="163"/>
      <c r="E460" s="163"/>
      <c r="F460" s="165"/>
      <c r="G460" s="165"/>
      <c r="H460" s="163"/>
      <c r="I460" s="163"/>
      <c r="J460" s="163"/>
      <c r="K460" s="163"/>
      <c r="L460" s="163"/>
      <c r="M460" s="163"/>
      <c r="N460" s="163"/>
      <c r="O460" s="163"/>
      <c r="P460" s="163"/>
      <c r="Q460" s="204"/>
      <c r="R460" s="173"/>
      <c r="S460" s="173"/>
      <c r="T460" s="173"/>
      <c r="U460" s="173"/>
      <c r="AC460" s="219"/>
      <c r="AD460" s="219"/>
      <c r="AE460" s="219"/>
      <c r="AF460" s="219"/>
      <c r="AG460" s="219"/>
      <c r="AH460" s="219"/>
      <c r="AI460" s="219"/>
    </row>
    <row r="461" spans="1:35" s="164" customFormat="1">
      <c r="A461" s="204"/>
      <c r="B461" s="165"/>
      <c r="C461" s="165"/>
      <c r="D461" s="163"/>
      <c r="E461" s="163"/>
      <c r="F461" s="165"/>
      <c r="G461" s="165"/>
      <c r="H461" s="163"/>
      <c r="I461" s="163"/>
      <c r="J461" s="163"/>
      <c r="K461" s="163"/>
      <c r="L461" s="163"/>
      <c r="M461" s="163"/>
      <c r="N461" s="163"/>
      <c r="O461" s="163"/>
      <c r="P461" s="163"/>
      <c r="Q461" s="204"/>
      <c r="R461" s="173"/>
      <c r="S461" s="173"/>
      <c r="T461" s="173"/>
      <c r="U461" s="173"/>
      <c r="AC461" s="219"/>
      <c r="AD461" s="219"/>
      <c r="AE461" s="219"/>
      <c r="AF461" s="219"/>
      <c r="AG461" s="219"/>
      <c r="AH461" s="219"/>
      <c r="AI461" s="219"/>
    </row>
    <row r="462" spans="1:35" s="164" customFormat="1">
      <c r="A462" s="204"/>
      <c r="B462" s="165"/>
      <c r="C462" s="165"/>
      <c r="D462" s="163"/>
      <c r="E462" s="163"/>
      <c r="F462" s="165"/>
      <c r="G462" s="165"/>
      <c r="H462" s="163"/>
      <c r="I462" s="163"/>
      <c r="J462" s="163"/>
      <c r="K462" s="163"/>
      <c r="L462" s="163"/>
      <c r="M462" s="163"/>
      <c r="N462" s="163"/>
      <c r="O462" s="163"/>
      <c r="P462" s="163"/>
      <c r="Q462" s="204"/>
      <c r="R462" s="173"/>
      <c r="S462" s="173"/>
      <c r="T462" s="173"/>
      <c r="U462" s="173"/>
      <c r="AC462" s="219"/>
      <c r="AD462" s="219"/>
      <c r="AE462" s="219"/>
      <c r="AF462" s="219"/>
      <c r="AG462" s="219"/>
      <c r="AH462" s="219"/>
      <c r="AI462" s="219"/>
    </row>
    <row r="463" spans="1:35" s="164" customFormat="1">
      <c r="A463" s="204"/>
      <c r="B463" s="165"/>
      <c r="C463" s="165"/>
      <c r="D463" s="163"/>
      <c r="E463" s="163"/>
      <c r="F463" s="165"/>
      <c r="G463" s="165"/>
      <c r="H463" s="163"/>
      <c r="I463" s="163"/>
      <c r="J463" s="163"/>
      <c r="K463" s="163"/>
      <c r="L463" s="163"/>
      <c r="M463" s="163"/>
      <c r="N463" s="163"/>
      <c r="O463" s="163"/>
      <c r="P463" s="163"/>
      <c r="Q463" s="204"/>
      <c r="R463" s="173"/>
      <c r="S463" s="173"/>
      <c r="T463" s="173"/>
      <c r="U463" s="173"/>
      <c r="AC463" s="219"/>
      <c r="AD463" s="219"/>
      <c r="AE463" s="219"/>
      <c r="AF463" s="219"/>
      <c r="AG463" s="219"/>
      <c r="AH463" s="219"/>
      <c r="AI463" s="219"/>
    </row>
    <row r="464" spans="1:35" s="164" customFormat="1">
      <c r="A464" s="204"/>
      <c r="B464" s="165"/>
      <c r="C464" s="165"/>
      <c r="D464" s="163"/>
      <c r="E464" s="163"/>
      <c r="F464" s="165"/>
      <c r="G464" s="165"/>
      <c r="H464" s="163"/>
      <c r="I464" s="163"/>
      <c r="J464" s="163"/>
      <c r="K464" s="163"/>
      <c r="L464" s="163"/>
      <c r="M464" s="163"/>
      <c r="N464" s="163"/>
      <c r="O464" s="163"/>
      <c r="P464" s="163"/>
      <c r="Q464" s="204"/>
      <c r="R464" s="173"/>
      <c r="S464" s="173"/>
      <c r="T464" s="173"/>
      <c r="U464" s="173"/>
      <c r="AC464" s="219"/>
      <c r="AD464" s="219"/>
      <c r="AE464" s="219"/>
      <c r="AF464" s="219"/>
      <c r="AG464" s="219"/>
      <c r="AH464" s="219"/>
      <c r="AI464" s="219"/>
    </row>
    <row r="465" spans="1:35" s="164" customFormat="1">
      <c r="A465" s="204"/>
      <c r="B465" s="165"/>
      <c r="C465" s="165"/>
      <c r="D465" s="163"/>
      <c r="E465" s="163"/>
      <c r="F465" s="165"/>
      <c r="G465" s="165"/>
      <c r="H465" s="163"/>
      <c r="I465" s="163"/>
      <c r="J465" s="163"/>
      <c r="K465" s="163"/>
      <c r="L465" s="163"/>
      <c r="M465" s="163"/>
      <c r="N465" s="163"/>
      <c r="O465" s="163"/>
      <c r="P465" s="163"/>
      <c r="Q465" s="204"/>
      <c r="R465" s="173"/>
      <c r="S465" s="173"/>
      <c r="T465" s="173"/>
      <c r="U465" s="173"/>
      <c r="AC465" s="219"/>
      <c r="AD465" s="219"/>
      <c r="AE465" s="219"/>
      <c r="AF465" s="219"/>
      <c r="AG465" s="219"/>
      <c r="AH465" s="219"/>
      <c r="AI465" s="219"/>
    </row>
    <row r="466" spans="1:35" s="164" customFormat="1">
      <c r="A466" s="204"/>
      <c r="B466" s="165"/>
      <c r="C466" s="165"/>
      <c r="D466" s="163"/>
      <c r="E466" s="163"/>
      <c r="F466" s="165"/>
      <c r="G466" s="165"/>
      <c r="H466" s="163"/>
      <c r="I466" s="163"/>
      <c r="J466" s="163"/>
      <c r="K466" s="163"/>
      <c r="L466" s="163"/>
      <c r="M466" s="163"/>
      <c r="N466" s="163"/>
      <c r="O466" s="163"/>
      <c r="P466" s="163"/>
      <c r="Q466" s="204"/>
      <c r="R466" s="173"/>
      <c r="S466" s="173"/>
      <c r="T466" s="173"/>
      <c r="U466" s="173"/>
      <c r="AC466" s="219"/>
      <c r="AD466" s="219"/>
      <c r="AE466" s="219"/>
      <c r="AF466" s="219"/>
      <c r="AG466" s="219"/>
      <c r="AH466" s="219"/>
      <c r="AI466" s="219"/>
    </row>
    <row r="467" spans="1:35" s="164" customFormat="1">
      <c r="A467" s="204"/>
      <c r="B467" s="165"/>
      <c r="C467" s="165"/>
      <c r="D467" s="163"/>
      <c r="E467" s="163"/>
      <c r="F467" s="165"/>
      <c r="G467" s="165"/>
      <c r="H467" s="163"/>
      <c r="I467" s="163"/>
      <c r="J467" s="163"/>
      <c r="K467" s="163"/>
      <c r="L467" s="163"/>
      <c r="M467" s="163"/>
      <c r="N467" s="163"/>
      <c r="O467" s="163"/>
      <c r="P467" s="163"/>
      <c r="Q467" s="204"/>
      <c r="R467" s="173"/>
      <c r="S467" s="173"/>
      <c r="T467" s="173"/>
      <c r="U467" s="173"/>
      <c r="AC467" s="219"/>
      <c r="AD467" s="219"/>
      <c r="AE467" s="219"/>
      <c r="AF467" s="219"/>
      <c r="AG467" s="219"/>
      <c r="AH467" s="219"/>
      <c r="AI467" s="219"/>
    </row>
    <row r="468" spans="1:35" s="164" customFormat="1">
      <c r="A468" s="204"/>
      <c r="B468" s="165"/>
      <c r="C468" s="165"/>
      <c r="D468" s="163"/>
      <c r="E468" s="163"/>
      <c r="F468" s="165"/>
      <c r="G468" s="165"/>
      <c r="H468" s="163"/>
      <c r="I468" s="163"/>
      <c r="J468" s="163"/>
      <c r="K468" s="163"/>
      <c r="L468" s="163"/>
      <c r="M468" s="163"/>
      <c r="N468" s="163"/>
      <c r="O468" s="163"/>
      <c r="P468" s="163"/>
      <c r="Q468" s="204"/>
      <c r="R468" s="173"/>
      <c r="S468" s="173"/>
      <c r="T468" s="173"/>
      <c r="U468" s="173"/>
      <c r="AC468" s="219"/>
      <c r="AD468" s="219"/>
      <c r="AE468" s="219"/>
      <c r="AF468" s="219"/>
      <c r="AG468" s="219"/>
      <c r="AH468" s="219"/>
      <c r="AI468" s="219"/>
    </row>
    <row r="469" spans="1:35" s="164" customFormat="1">
      <c r="A469" s="204"/>
      <c r="B469" s="165"/>
      <c r="C469" s="165"/>
      <c r="D469" s="163"/>
      <c r="E469" s="163"/>
      <c r="F469" s="165"/>
      <c r="G469" s="165"/>
      <c r="H469" s="163"/>
      <c r="I469" s="163"/>
      <c r="J469" s="163"/>
      <c r="K469" s="163"/>
      <c r="L469" s="163"/>
      <c r="M469" s="163"/>
      <c r="N469" s="163"/>
      <c r="O469" s="163"/>
      <c r="P469" s="163"/>
      <c r="Q469" s="204"/>
      <c r="R469" s="173"/>
      <c r="S469" s="173"/>
      <c r="T469" s="173"/>
      <c r="U469" s="173"/>
      <c r="AC469" s="219"/>
      <c r="AD469" s="219"/>
      <c r="AE469" s="219"/>
      <c r="AF469" s="219"/>
      <c r="AG469" s="219"/>
      <c r="AH469" s="219"/>
      <c r="AI469" s="219"/>
    </row>
    <row r="470" spans="1:35" s="164" customFormat="1">
      <c r="A470" s="204"/>
      <c r="B470" s="165"/>
      <c r="C470" s="165"/>
      <c r="D470" s="163"/>
      <c r="E470" s="163"/>
      <c r="F470" s="165"/>
      <c r="G470" s="165"/>
      <c r="H470" s="163"/>
      <c r="I470" s="163"/>
      <c r="J470" s="163"/>
      <c r="K470" s="163"/>
      <c r="L470" s="163"/>
      <c r="M470" s="163"/>
      <c r="N470" s="163"/>
      <c r="O470" s="163"/>
      <c r="P470" s="163"/>
      <c r="Q470" s="204"/>
      <c r="R470" s="173"/>
      <c r="S470" s="173"/>
      <c r="T470" s="173"/>
      <c r="U470" s="173"/>
      <c r="AC470" s="219"/>
      <c r="AD470" s="219"/>
      <c r="AE470" s="219"/>
      <c r="AF470" s="219"/>
      <c r="AG470" s="219"/>
      <c r="AH470" s="219"/>
      <c r="AI470" s="219"/>
    </row>
    <row r="471" spans="1:35" s="164" customFormat="1">
      <c r="A471" s="204"/>
      <c r="B471" s="165"/>
      <c r="C471" s="165"/>
      <c r="D471" s="163"/>
      <c r="E471" s="163"/>
      <c r="F471" s="165"/>
      <c r="G471" s="165"/>
      <c r="H471" s="163"/>
      <c r="I471" s="163"/>
      <c r="J471" s="163"/>
      <c r="K471" s="163"/>
      <c r="L471" s="163"/>
      <c r="M471" s="163"/>
      <c r="N471" s="163"/>
      <c r="O471" s="163"/>
      <c r="P471" s="163"/>
      <c r="Q471" s="204"/>
      <c r="R471" s="173"/>
      <c r="S471" s="173"/>
      <c r="T471" s="173"/>
      <c r="U471" s="173"/>
      <c r="AC471" s="219"/>
      <c r="AD471" s="219"/>
      <c r="AE471" s="219"/>
      <c r="AF471" s="219"/>
      <c r="AG471" s="219"/>
      <c r="AH471" s="219"/>
      <c r="AI471" s="219"/>
    </row>
    <row r="472" spans="1:35" s="164" customFormat="1">
      <c r="A472" s="204"/>
      <c r="B472" s="165"/>
      <c r="C472" s="165"/>
      <c r="D472" s="163"/>
      <c r="E472" s="163"/>
      <c r="F472" s="165"/>
      <c r="G472" s="165"/>
      <c r="H472" s="163"/>
      <c r="I472" s="163"/>
      <c r="J472" s="163"/>
      <c r="K472" s="163"/>
      <c r="L472" s="163"/>
      <c r="M472" s="163"/>
      <c r="N472" s="163"/>
      <c r="O472" s="163"/>
      <c r="P472" s="163"/>
      <c r="Q472" s="204"/>
      <c r="R472" s="173"/>
      <c r="S472" s="173"/>
      <c r="T472" s="173"/>
      <c r="U472" s="173"/>
      <c r="AC472" s="219"/>
      <c r="AD472" s="219"/>
      <c r="AE472" s="219"/>
      <c r="AF472" s="219"/>
      <c r="AG472" s="219"/>
      <c r="AH472" s="219"/>
      <c r="AI472" s="219"/>
    </row>
    <row r="473" spans="1:35" s="164" customFormat="1">
      <c r="A473" s="204"/>
      <c r="B473" s="165"/>
      <c r="C473" s="165"/>
      <c r="D473" s="163"/>
      <c r="E473" s="163"/>
      <c r="F473" s="165"/>
      <c r="G473" s="165"/>
      <c r="H473" s="163"/>
      <c r="I473" s="163"/>
      <c r="J473" s="163"/>
      <c r="K473" s="163"/>
      <c r="L473" s="163"/>
      <c r="M473" s="163"/>
      <c r="N473" s="163"/>
      <c r="O473" s="163"/>
      <c r="P473" s="163"/>
      <c r="Q473" s="204"/>
      <c r="R473" s="173"/>
      <c r="S473" s="173"/>
      <c r="T473" s="173"/>
      <c r="U473" s="173"/>
      <c r="AC473" s="219"/>
      <c r="AD473" s="219"/>
      <c r="AE473" s="219"/>
      <c r="AF473" s="219"/>
      <c r="AG473" s="219"/>
      <c r="AH473" s="219"/>
      <c r="AI473" s="219"/>
    </row>
    <row r="474" spans="1:35" s="164" customFormat="1">
      <c r="A474" s="204"/>
      <c r="B474" s="165"/>
      <c r="C474" s="165"/>
      <c r="D474" s="163"/>
      <c r="E474" s="163"/>
      <c r="F474" s="165"/>
      <c r="G474" s="165"/>
      <c r="H474" s="163"/>
      <c r="I474" s="163"/>
      <c r="J474" s="163"/>
      <c r="K474" s="163"/>
      <c r="L474" s="163"/>
      <c r="M474" s="163"/>
      <c r="N474" s="163"/>
      <c r="O474" s="163"/>
      <c r="P474" s="163"/>
      <c r="Q474" s="204"/>
      <c r="R474" s="173"/>
      <c r="S474" s="173"/>
      <c r="T474" s="173"/>
      <c r="U474" s="173"/>
      <c r="AC474" s="219"/>
      <c r="AD474" s="219"/>
      <c r="AE474" s="219"/>
      <c r="AF474" s="219"/>
      <c r="AG474" s="219"/>
      <c r="AH474" s="219"/>
      <c r="AI474" s="219"/>
    </row>
    <row r="475" spans="1:35" s="164" customFormat="1">
      <c r="A475" s="204"/>
      <c r="B475" s="165"/>
      <c r="C475" s="165"/>
      <c r="D475" s="163"/>
      <c r="E475" s="163"/>
      <c r="F475" s="165"/>
      <c r="G475" s="165"/>
      <c r="H475" s="163"/>
      <c r="I475" s="163"/>
      <c r="J475" s="163"/>
      <c r="K475" s="163"/>
      <c r="L475" s="163"/>
      <c r="M475" s="163"/>
      <c r="N475" s="163"/>
      <c r="O475" s="163"/>
      <c r="P475" s="163"/>
      <c r="Q475" s="204"/>
      <c r="R475" s="173"/>
      <c r="S475" s="173"/>
      <c r="T475" s="173"/>
      <c r="U475" s="173"/>
      <c r="AC475" s="219"/>
      <c r="AD475" s="219"/>
      <c r="AE475" s="219"/>
      <c r="AF475" s="219"/>
      <c r="AG475" s="219"/>
      <c r="AH475" s="219"/>
      <c r="AI475" s="219"/>
    </row>
    <row r="476" spans="1:35" s="164" customFormat="1">
      <c r="A476" s="204"/>
      <c r="B476" s="165"/>
      <c r="C476" s="165"/>
      <c r="D476" s="163"/>
      <c r="E476" s="163"/>
      <c r="F476" s="165"/>
      <c r="G476" s="165"/>
      <c r="H476" s="163"/>
      <c r="I476" s="163"/>
      <c r="J476" s="163"/>
      <c r="K476" s="163"/>
      <c r="L476" s="163"/>
      <c r="M476" s="163"/>
      <c r="N476" s="163"/>
      <c r="O476" s="163"/>
      <c r="P476" s="163"/>
      <c r="Q476" s="204"/>
      <c r="R476" s="173"/>
      <c r="S476" s="173"/>
      <c r="T476" s="173"/>
      <c r="U476" s="173"/>
      <c r="AC476" s="219"/>
      <c r="AD476" s="219"/>
      <c r="AE476" s="219"/>
      <c r="AF476" s="219"/>
      <c r="AG476" s="219"/>
      <c r="AH476" s="219"/>
      <c r="AI476" s="219"/>
    </row>
    <row r="477" spans="1:35" s="164" customFormat="1">
      <c r="A477" s="204"/>
      <c r="B477" s="165"/>
      <c r="C477" s="165"/>
      <c r="D477" s="163"/>
      <c r="E477" s="163"/>
      <c r="F477" s="165"/>
      <c r="G477" s="165"/>
      <c r="H477" s="163"/>
      <c r="I477" s="163"/>
      <c r="J477" s="163"/>
      <c r="K477" s="163"/>
      <c r="L477" s="163"/>
      <c r="M477" s="163"/>
      <c r="N477" s="163"/>
      <c r="O477" s="163"/>
      <c r="P477" s="163"/>
      <c r="Q477" s="204"/>
      <c r="R477" s="173"/>
      <c r="S477" s="173"/>
      <c r="T477" s="173"/>
      <c r="U477" s="173"/>
      <c r="AC477" s="219"/>
      <c r="AD477" s="219"/>
      <c r="AE477" s="219"/>
      <c r="AF477" s="219"/>
      <c r="AG477" s="219"/>
      <c r="AH477" s="219"/>
      <c r="AI477" s="219"/>
    </row>
    <row r="478" spans="1:35" s="164" customFormat="1">
      <c r="A478" s="204"/>
      <c r="B478" s="165"/>
      <c r="C478" s="165"/>
      <c r="D478" s="163"/>
      <c r="E478" s="163"/>
      <c r="F478" s="165"/>
      <c r="G478" s="165"/>
      <c r="H478" s="163"/>
      <c r="I478" s="163"/>
      <c r="J478" s="163"/>
      <c r="K478" s="163"/>
      <c r="L478" s="163"/>
      <c r="M478" s="163"/>
      <c r="N478" s="163"/>
      <c r="O478" s="163"/>
      <c r="P478" s="163"/>
      <c r="Q478" s="204"/>
      <c r="R478" s="173"/>
      <c r="S478" s="173"/>
      <c r="T478" s="173"/>
      <c r="U478" s="173"/>
      <c r="AC478" s="219"/>
      <c r="AD478" s="219"/>
      <c r="AE478" s="219"/>
      <c r="AF478" s="219"/>
      <c r="AG478" s="219"/>
      <c r="AH478" s="219"/>
      <c r="AI478" s="219"/>
    </row>
    <row r="479" spans="1:35" s="164" customFormat="1">
      <c r="A479" s="204"/>
      <c r="B479" s="165"/>
      <c r="C479" s="165"/>
      <c r="D479" s="163"/>
      <c r="E479" s="163"/>
      <c r="F479" s="165"/>
      <c r="G479" s="165"/>
      <c r="H479" s="163"/>
      <c r="I479" s="163"/>
      <c r="J479" s="163"/>
      <c r="K479" s="163"/>
      <c r="L479" s="163"/>
      <c r="M479" s="163"/>
      <c r="N479" s="163"/>
      <c r="O479" s="163"/>
      <c r="P479" s="163"/>
      <c r="Q479" s="204"/>
      <c r="R479" s="173"/>
      <c r="S479" s="173"/>
      <c r="T479" s="173"/>
      <c r="U479" s="173"/>
      <c r="AC479" s="219"/>
      <c r="AD479" s="219"/>
      <c r="AE479" s="219"/>
      <c r="AF479" s="219"/>
      <c r="AG479" s="219"/>
      <c r="AH479" s="219"/>
      <c r="AI479" s="219"/>
    </row>
    <row r="480" spans="1:35" s="164" customFormat="1">
      <c r="A480" s="204"/>
      <c r="B480" s="165"/>
      <c r="C480" s="165"/>
      <c r="D480" s="163"/>
      <c r="E480" s="163"/>
      <c r="F480" s="165"/>
      <c r="G480" s="165"/>
      <c r="H480" s="163"/>
      <c r="I480" s="163"/>
      <c r="J480" s="163"/>
      <c r="K480" s="163"/>
      <c r="L480" s="163"/>
      <c r="M480" s="163"/>
      <c r="N480" s="163"/>
      <c r="O480" s="163"/>
      <c r="P480" s="163"/>
      <c r="Q480" s="204"/>
      <c r="R480" s="173"/>
      <c r="S480" s="173"/>
      <c r="T480" s="173"/>
      <c r="U480" s="173"/>
      <c r="AC480" s="219"/>
      <c r="AD480" s="219"/>
      <c r="AE480" s="219"/>
      <c r="AF480" s="219"/>
      <c r="AG480" s="219"/>
      <c r="AH480" s="219"/>
      <c r="AI480" s="219"/>
    </row>
    <row r="481" spans="1:35" s="164" customFormat="1">
      <c r="A481" s="204"/>
      <c r="B481" s="165"/>
      <c r="C481" s="165"/>
      <c r="D481" s="163"/>
      <c r="E481" s="163"/>
      <c r="F481" s="165"/>
      <c r="G481" s="165"/>
      <c r="H481" s="163"/>
      <c r="I481" s="163"/>
      <c r="J481" s="163"/>
      <c r="K481" s="163"/>
      <c r="L481" s="163"/>
      <c r="M481" s="163"/>
      <c r="N481" s="163"/>
      <c r="O481" s="163"/>
      <c r="P481" s="163"/>
      <c r="Q481" s="204"/>
      <c r="R481" s="173"/>
      <c r="S481" s="173"/>
      <c r="T481" s="173"/>
      <c r="U481" s="173"/>
      <c r="AC481" s="219"/>
      <c r="AD481" s="219"/>
      <c r="AE481" s="219"/>
      <c r="AF481" s="219"/>
      <c r="AG481" s="219"/>
      <c r="AH481" s="219"/>
      <c r="AI481" s="219"/>
    </row>
    <row r="482" spans="1:35" s="164" customFormat="1">
      <c r="A482" s="204"/>
      <c r="B482" s="165"/>
      <c r="C482" s="165"/>
      <c r="D482" s="163"/>
      <c r="E482" s="163"/>
      <c r="F482" s="165"/>
      <c r="G482" s="165"/>
      <c r="H482" s="163"/>
      <c r="I482" s="163"/>
      <c r="J482" s="163"/>
      <c r="K482" s="163"/>
      <c r="L482" s="163"/>
      <c r="M482" s="163"/>
      <c r="N482" s="163"/>
      <c r="O482" s="163"/>
      <c r="P482" s="163"/>
      <c r="Q482" s="204"/>
      <c r="R482" s="173"/>
      <c r="S482" s="173"/>
      <c r="T482" s="173"/>
      <c r="U482" s="173"/>
      <c r="AC482" s="219"/>
      <c r="AD482" s="219"/>
      <c r="AE482" s="219"/>
      <c r="AF482" s="219"/>
      <c r="AG482" s="219"/>
      <c r="AH482" s="219"/>
      <c r="AI482" s="219"/>
    </row>
    <row r="483" spans="1:35" s="164" customFormat="1">
      <c r="A483" s="204"/>
      <c r="B483" s="165"/>
      <c r="C483" s="165"/>
      <c r="D483" s="163"/>
      <c r="E483" s="163"/>
      <c r="F483" s="165"/>
      <c r="G483" s="165"/>
      <c r="H483" s="163"/>
      <c r="I483" s="163"/>
      <c r="J483" s="163"/>
      <c r="K483" s="163"/>
      <c r="L483" s="163"/>
      <c r="M483" s="163"/>
      <c r="N483" s="163"/>
      <c r="O483" s="163"/>
      <c r="P483" s="163"/>
      <c r="Q483" s="204"/>
      <c r="R483" s="173"/>
      <c r="S483" s="173"/>
      <c r="T483" s="173"/>
      <c r="U483" s="173"/>
      <c r="AC483" s="219"/>
      <c r="AD483" s="219"/>
      <c r="AE483" s="219"/>
      <c r="AF483" s="219"/>
      <c r="AG483" s="219"/>
      <c r="AH483" s="219"/>
      <c r="AI483" s="219"/>
    </row>
    <row r="484" spans="1:35" s="164" customFormat="1">
      <c r="A484" s="204"/>
      <c r="B484" s="165"/>
      <c r="C484" s="165"/>
      <c r="D484" s="163"/>
      <c r="E484" s="163"/>
      <c r="F484" s="165"/>
      <c r="G484" s="165"/>
      <c r="H484" s="163"/>
      <c r="I484" s="163"/>
      <c r="J484" s="163"/>
      <c r="K484" s="163"/>
      <c r="L484" s="163"/>
      <c r="M484" s="163"/>
      <c r="N484" s="163"/>
      <c r="O484" s="163"/>
      <c r="P484" s="163"/>
      <c r="Q484" s="204"/>
      <c r="R484" s="173"/>
      <c r="S484" s="173"/>
      <c r="T484" s="173"/>
      <c r="U484" s="173"/>
      <c r="AC484" s="219"/>
      <c r="AD484" s="219"/>
      <c r="AE484" s="219"/>
      <c r="AF484" s="219"/>
      <c r="AG484" s="219"/>
      <c r="AH484" s="219"/>
      <c r="AI484" s="219"/>
    </row>
    <row r="485" spans="1:35" s="164" customFormat="1">
      <c r="A485" s="204"/>
      <c r="B485" s="165"/>
      <c r="C485" s="165"/>
      <c r="D485" s="163"/>
      <c r="E485" s="163"/>
      <c r="F485" s="165"/>
      <c r="G485" s="165"/>
      <c r="H485" s="163"/>
      <c r="I485" s="163"/>
      <c r="J485" s="163"/>
      <c r="K485" s="163"/>
      <c r="L485" s="163"/>
      <c r="M485" s="163"/>
      <c r="N485" s="163"/>
      <c r="O485" s="163"/>
      <c r="P485" s="163"/>
      <c r="Q485" s="204"/>
      <c r="R485" s="173"/>
      <c r="S485" s="173"/>
      <c r="T485" s="173"/>
      <c r="U485" s="173"/>
      <c r="AC485" s="219"/>
      <c r="AD485" s="219"/>
      <c r="AE485" s="219"/>
      <c r="AF485" s="219"/>
      <c r="AG485" s="219"/>
      <c r="AH485" s="219"/>
      <c r="AI485" s="219"/>
    </row>
    <row r="486" spans="1:35" s="164" customFormat="1">
      <c r="A486" s="204"/>
      <c r="B486" s="165"/>
      <c r="C486" s="165"/>
      <c r="D486" s="163"/>
      <c r="E486" s="163"/>
      <c r="F486" s="165"/>
      <c r="G486" s="165"/>
      <c r="H486" s="163"/>
      <c r="I486" s="163"/>
      <c r="J486" s="163"/>
      <c r="K486" s="163"/>
      <c r="L486" s="163"/>
      <c r="M486" s="163"/>
      <c r="N486" s="163"/>
      <c r="O486" s="163"/>
      <c r="P486" s="163"/>
      <c r="Q486" s="204"/>
      <c r="R486" s="173"/>
      <c r="S486" s="173"/>
      <c r="T486" s="173"/>
      <c r="U486" s="173"/>
      <c r="AC486" s="219"/>
      <c r="AD486" s="219"/>
      <c r="AE486" s="219"/>
      <c r="AF486" s="219"/>
      <c r="AG486" s="219"/>
      <c r="AH486" s="219"/>
      <c r="AI486" s="219"/>
    </row>
    <row r="487" spans="1:35" s="164" customFormat="1">
      <c r="A487" s="204"/>
      <c r="B487" s="165"/>
      <c r="C487" s="165"/>
      <c r="D487" s="163"/>
      <c r="E487" s="163"/>
      <c r="F487" s="165"/>
      <c r="G487" s="165"/>
      <c r="H487" s="163"/>
      <c r="I487" s="163"/>
      <c r="J487" s="163"/>
      <c r="K487" s="163"/>
      <c r="L487" s="163"/>
      <c r="M487" s="163"/>
      <c r="N487" s="163"/>
      <c r="O487" s="163"/>
      <c r="P487" s="163"/>
      <c r="Q487" s="204"/>
      <c r="R487" s="173"/>
      <c r="S487" s="173"/>
      <c r="T487" s="173"/>
      <c r="U487" s="173"/>
      <c r="AC487" s="219"/>
      <c r="AD487" s="219"/>
      <c r="AE487" s="219"/>
      <c r="AF487" s="219"/>
      <c r="AG487" s="219"/>
      <c r="AH487" s="219"/>
      <c r="AI487" s="219"/>
    </row>
    <row r="488" spans="1:35" s="164" customFormat="1">
      <c r="A488" s="204"/>
      <c r="B488" s="165"/>
      <c r="C488" s="165"/>
      <c r="D488" s="163"/>
      <c r="E488" s="163"/>
      <c r="F488" s="165"/>
      <c r="G488" s="165"/>
      <c r="H488" s="163"/>
      <c r="I488" s="163"/>
      <c r="J488" s="163"/>
      <c r="K488" s="163"/>
      <c r="L488" s="163"/>
      <c r="M488" s="163"/>
      <c r="N488" s="163"/>
      <c r="O488" s="163"/>
      <c r="P488" s="163"/>
      <c r="Q488" s="204"/>
      <c r="R488" s="173"/>
      <c r="S488" s="173"/>
      <c r="T488" s="173"/>
      <c r="U488" s="173"/>
      <c r="AC488" s="219"/>
      <c r="AD488" s="219"/>
      <c r="AE488" s="219"/>
      <c r="AF488" s="219"/>
      <c r="AG488" s="219"/>
      <c r="AH488" s="219"/>
      <c r="AI488" s="219"/>
    </row>
    <row r="489" spans="1:35" s="164" customFormat="1">
      <c r="A489" s="204"/>
      <c r="B489" s="165"/>
      <c r="C489" s="165"/>
      <c r="D489" s="163"/>
      <c r="E489" s="163"/>
      <c r="F489" s="165"/>
      <c r="G489" s="165"/>
      <c r="H489" s="163"/>
      <c r="I489" s="163"/>
      <c r="J489" s="163"/>
      <c r="K489" s="163"/>
      <c r="L489" s="163"/>
      <c r="M489" s="163"/>
      <c r="N489" s="163"/>
      <c r="O489" s="163"/>
      <c r="P489" s="163"/>
      <c r="Q489" s="204"/>
      <c r="R489" s="173"/>
      <c r="S489" s="173"/>
      <c r="T489" s="173"/>
      <c r="U489" s="173"/>
      <c r="AC489" s="219"/>
      <c r="AD489" s="219"/>
      <c r="AE489" s="219"/>
      <c r="AF489" s="219"/>
      <c r="AG489" s="219"/>
      <c r="AH489" s="219"/>
      <c r="AI489" s="219"/>
    </row>
    <row r="490" spans="1:35" s="164" customFormat="1">
      <c r="A490" s="204"/>
      <c r="B490" s="165"/>
      <c r="C490" s="165"/>
      <c r="D490" s="163"/>
      <c r="E490" s="163"/>
      <c r="F490" s="165"/>
      <c r="G490" s="165"/>
      <c r="H490" s="163"/>
      <c r="I490" s="163"/>
      <c r="J490" s="163"/>
      <c r="K490" s="163"/>
      <c r="L490" s="163"/>
      <c r="M490" s="163"/>
      <c r="N490" s="163"/>
      <c r="O490" s="163"/>
      <c r="P490" s="163"/>
      <c r="Q490" s="204"/>
      <c r="R490" s="173"/>
      <c r="S490" s="173"/>
      <c r="T490" s="173"/>
      <c r="U490" s="173"/>
      <c r="AC490" s="219"/>
      <c r="AD490" s="219"/>
      <c r="AE490" s="219"/>
      <c r="AF490" s="219"/>
      <c r="AG490" s="219"/>
      <c r="AH490" s="219"/>
      <c r="AI490" s="219"/>
    </row>
    <row r="491" spans="1:35" s="164" customFormat="1">
      <c r="A491" s="204"/>
      <c r="B491" s="165"/>
      <c r="C491" s="165"/>
      <c r="D491" s="163"/>
      <c r="E491" s="163"/>
      <c r="F491" s="165"/>
      <c r="G491" s="165"/>
      <c r="H491" s="163"/>
      <c r="I491" s="163"/>
      <c r="J491" s="163"/>
      <c r="K491" s="163"/>
      <c r="L491" s="163"/>
      <c r="M491" s="163"/>
      <c r="N491" s="163"/>
      <c r="O491" s="163"/>
      <c r="P491" s="163"/>
      <c r="Q491" s="204"/>
      <c r="R491" s="173"/>
      <c r="S491" s="173"/>
      <c r="T491" s="173"/>
      <c r="U491" s="173"/>
      <c r="AC491" s="219"/>
      <c r="AD491" s="219"/>
      <c r="AE491" s="219"/>
      <c r="AF491" s="219"/>
      <c r="AG491" s="219"/>
      <c r="AH491" s="219"/>
      <c r="AI491" s="219"/>
    </row>
    <row r="492" spans="1:35" s="164" customFormat="1">
      <c r="A492" s="204"/>
      <c r="B492" s="165"/>
      <c r="C492" s="165"/>
      <c r="D492" s="163"/>
      <c r="E492" s="163"/>
      <c r="F492" s="165"/>
      <c r="G492" s="165"/>
      <c r="H492" s="163"/>
      <c r="I492" s="163"/>
      <c r="J492" s="163"/>
      <c r="K492" s="163"/>
      <c r="L492" s="163"/>
      <c r="M492" s="163"/>
      <c r="N492" s="163"/>
      <c r="O492" s="163"/>
      <c r="P492" s="163"/>
      <c r="Q492" s="204"/>
      <c r="R492" s="173"/>
      <c r="S492" s="173"/>
      <c r="T492" s="173"/>
      <c r="U492" s="173"/>
      <c r="AC492" s="219"/>
      <c r="AD492" s="219"/>
      <c r="AE492" s="219"/>
      <c r="AF492" s="219"/>
      <c r="AG492" s="219"/>
      <c r="AH492" s="219"/>
      <c r="AI492" s="219"/>
    </row>
    <row r="493" spans="1:35" s="164" customFormat="1">
      <c r="A493" s="204"/>
      <c r="B493" s="165"/>
      <c r="C493" s="165"/>
      <c r="D493" s="163"/>
      <c r="E493" s="163"/>
      <c r="F493" s="165"/>
      <c r="G493" s="165"/>
      <c r="H493" s="163"/>
      <c r="I493" s="163"/>
      <c r="J493" s="163"/>
      <c r="K493" s="163"/>
      <c r="L493" s="163"/>
      <c r="M493" s="163"/>
      <c r="N493" s="163"/>
      <c r="O493" s="163"/>
      <c r="P493" s="163"/>
      <c r="Q493" s="204"/>
      <c r="R493" s="173"/>
      <c r="S493" s="173"/>
      <c r="T493" s="173"/>
      <c r="U493" s="173"/>
      <c r="AC493" s="219"/>
      <c r="AD493" s="219"/>
      <c r="AE493" s="219"/>
      <c r="AF493" s="219"/>
      <c r="AG493" s="219"/>
      <c r="AH493" s="219"/>
      <c r="AI493" s="219"/>
    </row>
    <row r="494" spans="1:35" s="164" customFormat="1">
      <c r="A494" s="204"/>
      <c r="B494" s="165"/>
      <c r="C494" s="165"/>
      <c r="D494" s="163"/>
      <c r="E494" s="163"/>
      <c r="F494" s="165"/>
      <c r="G494" s="165"/>
      <c r="H494" s="163"/>
      <c r="I494" s="163"/>
      <c r="J494" s="163"/>
      <c r="K494" s="163"/>
      <c r="L494" s="163"/>
      <c r="M494" s="163"/>
      <c r="N494" s="163"/>
      <c r="O494" s="163"/>
      <c r="P494" s="163"/>
      <c r="Q494" s="204"/>
      <c r="R494" s="173"/>
      <c r="S494" s="173"/>
      <c r="T494" s="173"/>
      <c r="U494" s="173"/>
      <c r="AC494" s="219"/>
      <c r="AD494" s="219"/>
      <c r="AE494" s="219"/>
      <c r="AF494" s="219"/>
      <c r="AG494" s="219"/>
      <c r="AH494" s="219"/>
      <c r="AI494" s="219"/>
    </row>
    <row r="495" spans="1:35" s="164" customFormat="1">
      <c r="A495" s="204"/>
      <c r="B495" s="165"/>
      <c r="C495" s="165"/>
      <c r="D495" s="163"/>
      <c r="E495" s="163"/>
      <c r="F495" s="165"/>
      <c r="G495" s="165"/>
      <c r="H495" s="163"/>
      <c r="I495" s="163"/>
      <c r="J495" s="163"/>
      <c r="K495" s="163"/>
      <c r="L495" s="163"/>
      <c r="M495" s="163"/>
      <c r="N495" s="163"/>
      <c r="O495" s="163"/>
      <c r="P495" s="163"/>
      <c r="Q495" s="204"/>
      <c r="R495" s="173"/>
      <c r="S495" s="173"/>
      <c r="T495" s="173"/>
      <c r="U495" s="173"/>
      <c r="AC495" s="219"/>
      <c r="AD495" s="219"/>
      <c r="AE495" s="219"/>
      <c r="AF495" s="219"/>
      <c r="AG495" s="219"/>
      <c r="AH495" s="219"/>
      <c r="AI495" s="219"/>
    </row>
    <row r="496" spans="1:35" s="164" customFormat="1">
      <c r="A496" s="204"/>
      <c r="B496" s="165"/>
      <c r="C496" s="165"/>
      <c r="D496" s="163"/>
      <c r="E496" s="163"/>
      <c r="F496" s="165"/>
      <c r="G496" s="165"/>
      <c r="H496" s="163"/>
      <c r="I496" s="163"/>
      <c r="J496" s="163"/>
      <c r="K496" s="163"/>
      <c r="L496" s="163"/>
      <c r="M496" s="163"/>
      <c r="N496" s="163"/>
      <c r="O496" s="163"/>
      <c r="P496" s="163"/>
      <c r="Q496" s="204"/>
      <c r="R496" s="173"/>
      <c r="S496" s="173"/>
      <c r="T496" s="173"/>
      <c r="U496" s="173"/>
      <c r="AC496" s="219"/>
      <c r="AD496" s="219"/>
      <c r="AE496" s="219"/>
      <c r="AF496" s="219"/>
      <c r="AG496" s="219"/>
      <c r="AH496" s="219"/>
      <c r="AI496" s="219"/>
    </row>
    <row r="497" spans="1:35" s="164" customFormat="1">
      <c r="A497" s="204"/>
      <c r="B497" s="165"/>
      <c r="C497" s="165"/>
      <c r="D497" s="163"/>
      <c r="E497" s="163"/>
      <c r="F497" s="165"/>
      <c r="G497" s="165"/>
      <c r="H497" s="163"/>
      <c r="I497" s="163"/>
      <c r="J497" s="163"/>
      <c r="K497" s="163"/>
      <c r="L497" s="163"/>
      <c r="M497" s="163"/>
      <c r="N497" s="163"/>
      <c r="O497" s="163"/>
      <c r="P497" s="163"/>
      <c r="Q497" s="204"/>
      <c r="R497" s="173"/>
      <c r="S497" s="173"/>
      <c r="T497" s="173"/>
      <c r="U497" s="173"/>
      <c r="AC497" s="219"/>
      <c r="AD497" s="219"/>
      <c r="AE497" s="219"/>
      <c r="AF497" s="219"/>
      <c r="AG497" s="219"/>
      <c r="AH497" s="219"/>
      <c r="AI497" s="219"/>
    </row>
    <row r="498" spans="1:35" s="164" customFormat="1">
      <c r="A498" s="204"/>
      <c r="B498" s="165"/>
      <c r="C498" s="165"/>
      <c r="D498" s="163"/>
      <c r="E498" s="163"/>
      <c r="F498" s="165"/>
      <c r="G498" s="165"/>
      <c r="H498" s="163"/>
      <c r="I498" s="163"/>
      <c r="J498" s="163"/>
      <c r="K498" s="163"/>
      <c r="L498" s="163"/>
      <c r="M498" s="163"/>
      <c r="N498" s="163"/>
      <c r="O498" s="163"/>
      <c r="P498" s="163"/>
      <c r="Q498" s="204"/>
      <c r="R498" s="173"/>
      <c r="S498" s="173"/>
      <c r="T498" s="173"/>
      <c r="U498" s="173"/>
      <c r="AC498" s="219"/>
      <c r="AD498" s="219"/>
      <c r="AE498" s="219"/>
      <c r="AF498" s="219"/>
      <c r="AG498" s="219"/>
      <c r="AH498" s="219"/>
      <c r="AI498" s="219"/>
    </row>
    <row r="499" spans="1:35" s="164" customFormat="1">
      <c r="A499" s="204"/>
      <c r="B499" s="165"/>
      <c r="C499" s="165"/>
      <c r="D499" s="163"/>
      <c r="E499" s="163"/>
      <c r="F499" s="165"/>
      <c r="G499" s="165"/>
      <c r="H499" s="163"/>
      <c r="I499" s="163"/>
      <c r="J499" s="163"/>
      <c r="K499" s="163"/>
      <c r="L499" s="163"/>
      <c r="M499" s="163"/>
      <c r="N499" s="163"/>
      <c r="O499" s="163"/>
      <c r="P499" s="163"/>
      <c r="Q499" s="204"/>
      <c r="R499" s="173"/>
      <c r="S499" s="173"/>
      <c r="T499" s="173"/>
      <c r="U499" s="173"/>
      <c r="AC499" s="219"/>
      <c r="AD499" s="219"/>
      <c r="AE499" s="219"/>
      <c r="AF499" s="219"/>
      <c r="AG499" s="219"/>
      <c r="AH499" s="219"/>
      <c r="AI499" s="219"/>
    </row>
    <row r="500" spans="1:35" s="164" customFormat="1">
      <c r="A500" s="204"/>
      <c r="B500" s="165"/>
      <c r="C500" s="165"/>
      <c r="D500" s="163"/>
      <c r="E500" s="163"/>
      <c r="F500" s="165"/>
      <c r="G500" s="165"/>
      <c r="H500" s="163"/>
      <c r="I500" s="163"/>
      <c r="J500" s="163"/>
      <c r="K500" s="163"/>
      <c r="L500" s="163"/>
      <c r="M500" s="163"/>
      <c r="N500" s="163"/>
      <c r="O500" s="163"/>
      <c r="P500" s="163"/>
      <c r="Q500" s="204"/>
      <c r="R500" s="173"/>
      <c r="S500" s="173"/>
      <c r="T500" s="173"/>
      <c r="U500" s="173"/>
      <c r="AC500" s="219"/>
      <c r="AD500" s="219"/>
      <c r="AE500" s="219"/>
      <c r="AF500" s="219"/>
      <c r="AG500" s="219"/>
      <c r="AH500" s="219"/>
      <c r="AI500" s="219"/>
    </row>
    <row r="501" spans="1:35" s="164" customFormat="1">
      <c r="A501" s="204"/>
      <c r="B501" s="165"/>
      <c r="C501" s="165"/>
      <c r="D501" s="163"/>
      <c r="E501" s="163"/>
      <c r="F501" s="165"/>
      <c r="G501" s="165"/>
      <c r="H501" s="163"/>
      <c r="I501" s="163"/>
      <c r="J501" s="163"/>
      <c r="K501" s="163"/>
      <c r="L501" s="163"/>
      <c r="M501" s="163"/>
      <c r="N501" s="163"/>
      <c r="O501" s="163"/>
      <c r="P501" s="163"/>
      <c r="Q501" s="204"/>
      <c r="R501" s="173"/>
      <c r="S501" s="173"/>
      <c r="T501" s="173"/>
      <c r="U501" s="173"/>
      <c r="AC501" s="219"/>
      <c r="AD501" s="219"/>
      <c r="AE501" s="219"/>
      <c r="AF501" s="219"/>
      <c r="AG501" s="219"/>
      <c r="AH501" s="219"/>
      <c r="AI501" s="219"/>
    </row>
    <row r="502" spans="1:35" s="164" customFormat="1">
      <c r="A502" s="204"/>
      <c r="B502" s="165"/>
      <c r="C502" s="165"/>
      <c r="D502" s="163"/>
      <c r="E502" s="163"/>
      <c r="F502" s="165"/>
      <c r="G502" s="165"/>
      <c r="H502" s="163"/>
      <c r="I502" s="163"/>
      <c r="J502" s="163"/>
      <c r="K502" s="163"/>
      <c r="L502" s="163"/>
      <c r="M502" s="163"/>
      <c r="N502" s="163"/>
      <c r="O502" s="163"/>
      <c r="P502" s="163"/>
      <c r="Q502" s="204"/>
      <c r="R502" s="173"/>
      <c r="S502" s="173"/>
      <c r="T502" s="173"/>
      <c r="U502" s="173"/>
      <c r="AC502" s="219"/>
      <c r="AD502" s="219"/>
      <c r="AE502" s="219"/>
      <c r="AF502" s="219"/>
      <c r="AG502" s="219"/>
      <c r="AH502" s="219"/>
      <c r="AI502" s="219"/>
    </row>
    <row r="503" spans="1:35" s="164" customFormat="1">
      <c r="A503" s="204"/>
      <c r="B503" s="165"/>
      <c r="C503" s="165"/>
      <c r="D503" s="163"/>
      <c r="E503" s="163"/>
      <c r="F503" s="165"/>
      <c r="G503" s="165"/>
      <c r="H503" s="163"/>
      <c r="I503" s="163"/>
      <c r="J503" s="163"/>
      <c r="K503" s="163"/>
      <c r="L503" s="163"/>
      <c r="M503" s="163"/>
      <c r="N503" s="163"/>
      <c r="O503" s="163"/>
      <c r="P503" s="163"/>
      <c r="Q503" s="204"/>
      <c r="R503" s="173"/>
      <c r="S503" s="173"/>
      <c r="T503" s="173"/>
      <c r="U503" s="173"/>
      <c r="AC503" s="219"/>
      <c r="AD503" s="219"/>
      <c r="AE503" s="219"/>
      <c r="AF503" s="219"/>
      <c r="AG503" s="219"/>
      <c r="AH503" s="219"/>
      <c r="AI503" s="219"/>
    </row>
    <row r="504" spans="1:35" s="164" customFormat="1">
      <c r="A504" s="204"/>
      <c r="B504" s="165"/>
      <c r="C504" s="165"/>
      <c r="D504" s="163"/>
      <c r="E504" s="163"/>
      <c r="F504" s="165"/>
      <c r="G504" s="165"/>
      <c r="H504" s="163"/>
      <c r="I504" s="163"/>
      <c r="J504" s="163"/>
      <c r="K504" s="163"/>
      <c r="L504" s="163"/>
      <c r="M504" s="163"/>
      <c r="N504" s="163"/>
      <c r="O504" s="163"/>
      <c r="P504" s="163"/>
      <c r="Q504" s="204"/>
      <c r="R504" s="173"/>
      <c r="S504" s="173"/>
      <c r="T504" s="173"/>
      <c r="U504" s="173"/>
      <c r="AC504" s="219"/>
      <c r="AD504" s="219"/>
      <c r="AE504" s="219"/>
      <c r="AF504" s="219"/>
      <c r="AG504" s="219"/>
      <c r="AH504" s="219"/>
      <c r="AI504" s="219"/>
    </row>
    <row r="505" spans="1:35" s="164" customFormat="1">
      <c r="A505" s="204"/>
      <c r="B505" s="165"/>
      <c r="C505" s="165"/>
      <c r="D505" s="163"/>
      <c r="E505" s="163"/>
      <c r="F505" s="165"/>
      <c r="G505" s="165"/>
      <c r="H505" s="163"/>
      <c r="I505" s="163"/>
      <c r="J505" s="163"/>
      <c r="K505" s="163"/>
      <c r="L505" s="163"/>
      <c r="M505" s="163"/>
      <c r="N505" s="163"/>
      <c r="O505" s="163"/>
      <c r="P505" s="163"/>
      <c r="Q505" s="204"/>
      <c r="R505" s="173"/>
      <c r="S505" s="173"/>
      <c r="T505" s="173"/>
      <c r="U505" s="173"/>
      <c r="AC505" s="219"/>
      <c r="AD505" s="219"/>
      <c r="AE505" s="219"/>
      <c r="AF505" s="219"/>
      <c r="AG505" s="219"/>
      <c r="AH505" s="219"/>
      <c r="AI505" s="219"/>
    </row>
    <row r="506" spans="1:35" s="164" customFormat="1">
      <c r="A506" s="204"/>
      <c r="B506" s="165"/>
      <c r="C506" s="165"/>
      <c r="D506" s="163"/>
      <c r="E506" s="163"/>
      <c r="F506" s="165"/>
      <c r="G506" s="165"/>
      <c r="H506" s="163"/>
      <c r="I506" s="163"/>
      <c r="J506" s="163"/>
      <c r="K506" s="163"/>
      <c r="L506" s="163"/>
      <c r="M506" s="163"/>
      <c r="N506" s="163"/>
      <c r="O506" s="163"/>
      <c r="P506" s="163"/>
      <c r="Q506" s="204"/>
      <c r="R506" s="173"/>
      <c r="S506" s="173"/>
      <c r="T506" s="173"/>
      <c r="U506" s="173"/>
      <c r="AC506" s="219"/>
      <c r="AD506" s="219"/>
      <c r="AE506" s="219"/>
      <c r="AF506" s="219"/>
      <c r="AG506" s="219"/>
      <c r="AH506" s="219"/>
      <c r="AI506" s="219"/>
    </row>
    <row r="507" spans="1:35" s="164" customFormat="1">
      <c r="A507" s="204"/>
      <c r="B507" s="165"/>
      <c r="C507" s="165"/>
      <c r="D507" s="163"/>
      <c r="E507" s="163"/>
      <c r="F507" s="165"/>
      <c r="G507" s="165"/>
      <c r="H507" s="163"/>
      <c r="I507" s="163"/>
      <c r="J507" s="163"/>
      <c r="K507" s="163"/>
      <c r="L507" s="163"/>
      <c r="M507" s="163"/>
      <c r="N507" s="163"/>
      <c r="O507" s="163"/>
      <c r="P507" s="163"/>
      <c r="Q507" s="204"/>
      <c r="R507" s="173"/>
      <c r="S507" s="173"/>
      <c r="T507" s="173"/>
      <c r="U507" s="173"/>
      <c r="AC507" s="219"/>
      <c r="AD507" s="219"/>
      <c r="AE507" s="219"/>
      <c r="AF507" s="219"/>
      <c r="AG507" s="219"/>
      <c r="AH507" s="219"/>
      <c r="AI507" s="219"/>
    </row>
    <row r="508" spans="1:35" s="164" customFormat="1">
      <c r="A508" s="204"/>
      <c r="B508" s="165"/>
      <c r="C508" s="165"/>
      <c r="D508" s="163"/>
      <c r="E508" s="163"/>
      <c r="F508" s="165"/>
      <c r="G508" s="165"/>
      <c r="H508" s="163"/>
      <c r="I508" s="163"/>
      <c r="J508" s="163"/>
      <c r="K508" s="163"/>
      <c r="L508" s="163"/>
      <c r="M508" s="163"/>
      <c r="N508" s="163"/>
      <c r="O508" s="163"/>
      <c r="P508" s="163"/>
      <c r="Q508" s="204"/>
      <c r="R508" s="173"/>
      <c r="S508" s="173"/>
      <c r="T508" s="173"/>
      <c r="U508" s="173"/>
      <c r="AC508" s="219"/>
      <c r="AD508" s="219"/>
      <c r="AE508" s="219"/>
      <c r="AF508" s="219"/>
      <c r="AG508" s="219"/>
      <c r="AH508" s="219"/>
      <c r="AI508" s="219"/>
    </row>
    <row r="509" spans="1:35" s="164" customFormat="1">
      <c r="A509" s="204"/>
      <c r="B509" s="165"/>
      <c r="C509" s="165"/>
      <c r="D509" s="163"/>
      <c r="E509" s="163"/>
      <c r="F509" s="165"/>
      <c r="G509" s="165"/>
      <c r="H509" s="163"/>
      <c r="I509" s="163"/>
      <c r="J509" s="163"/>
      <c r="K509" s="163"/>
      <c r="L509" s="163"/>
      <c r="M509" s="163"/>
      <c r="N509" s="163"/>
      <c r="O509" s="163"/>
      <c r="P509" s="163"/>
      <c r="Q509" s="204"/>
      <c r="R509" s="173"/>
      <c r="S509" s="173"/>
      <c r="T509" s="173"/>
      <c r="U509" s="173"/>
      <c r="AC509" s="219"/>
      <c r="AD509" s="219"/>
      <c r="AE509" s="219"/>
      <c r="AF509" s="219"/>
      <c r="AG509" s="219"/>
      <c r="AH509" s="219"/>
      <c r="AI509" s="219"/>
    </row>
    <row r="510" spans="1:35" s="164" customFormat="1">
      <c r="A510" s="204"/>
      <c r="B510" s="165"/>
      <c r="C510" s="165"/>
      <c r="D510" s="163"/>
      <c r="E510" s="163"/>
      <c r="F510" s="165"/>
      <c r="G510" s="165"/>
      <c r="H510" s="163"/>
      <c r="I510" s="163"/>
      <c r="J510" s="163"/>
      <c r="K510" s="163"/>
      <c r="L510" s="163"/>
      <c r="M510" s="163"/>
      <c r="N510" s="163"/>
      <c r="O510" s="163"/>
      <c r="P510" s="163"/>
      <c r="Q510" s="204"/>
      <c r="R510" s="173"/>
      <c r="S510" s="173"/>
      <c r="T510" s="173"/>
      <c r="U510" s="173"/>
      <c r="AC510" s="219"/>
      <c r="AD510" s="219"/>
      <c r="AE510" s="219"/>
      <c r="AF510" s="219"/>
      <c r="AG510" s="219"/>
      <c r="AH510" s="219"/>
      <c r="AI510" s="219"/>
    </row>
    <row r="511" spans="1:35" s="164" customFormat="1">
      <c r="A511" s="204"/>
      <c r="B511" s="165"/>
      <c r="C511" s="165"/>
      <c r="D511" s="163"/>
      <c r="E511" s="163"/>
      <c r="F511" s="165"/>
      <c r="G511" s="165"/>
      <c r="H511" s="163"/>
      <c r="I511" s="163"/>
      <c r="J511" s="163"/>
      <c r="K511" s="163"/>
      <c r="L511" s="163"/>
      <c r="M511" s="163"/>
      <c r="N511" s="163"/>
      <c r="O511" s="163"/>
      <c r="P511" s="163"/>
      <c r="Q511" s="204"/>
      <c r="R511" s="173"/>
      <c r="S511" s="173"/>
      <c r="T511" s="173"/>
      <c r="U511" s="173"/>
      <c r="AC511" s="219"/>
      <c r="AD511" s="219"/>
      <c r="AE511" s="219"/>
      <c r="AF511" s="219"/>
      <c r="AG511" s="219"/>
      <c r="AH511" s="219"/>
      <c r="AI511" s="219"/>
    </row>
    <row r="512" spans="1:35" s="164" customFormat="1">
      <c r="A512" s="204"/>
      <c r="B512" s="165"/>
      <c r="C512" s="165"/>
      <c r="D512" s="163"/>
      <c r="E512" s="163"/>
      <c r="F512" s="165"/>
      <c r="G512" s="165"/>
      <c r="H512" s="163"/>
      <c r="I512" s="163"/>
      <c r="J512" s="163"/>
      <c r="K512" s="163"/>
      <c r="L512" s="163"/>
      <c r="M512" s="163"/>
      <c r="N512" s="163"/>
      <c r="O512" s="163"/>
      <c r="P512" s="163"/>
      <c r="Q512" s="204"/>
      <c r="R512" s="173"/>
      <c r="S512" s="173"/>
      <c r="T512" s="173"/>
      <c r="U512" s="173"/>
      <c r="AC512" s="219"/>
      <c r="AD512" s="219"/>
      <c r="AE512" s="219"/>
      <c r="AF512" s="219"/>
      <c r="AG512" s="219"/>
      <c r="AH512" s="219"/>
      <c r="AI512" s="219"/>
    </row>
    <row r="513" spans="1:35" s="164" customFormat="1">
      <c r="A513" s="204"/>
      <c r="B513" s="165"/>
      <c r="C513" s="165"/>
      <c r="D513" s="163"/>
      <c r="E513" s="163"/>
      <c r="F513" s="165"/>
      <c r="G513" s="165"/>
      <c r="H513" s="163"/>
      <c r="I513" s="163"/>
      <c r="J513" s="163"/>
      <c r="K513" s="163"/>
      <c r="L513" s="163"/>
      <c r="M513" s="163"/>
      <c r="N513" s="163"/>
      <c r="O513" s="163"/>
      <c r="P513" s="163"/>
      <c r="Q513" s="204"/>
      <c r="R513" s="173"/>
      <c r="S513" s="173"/>
      <c r="T513" s="173"/>
      <c r="U513" s="173"/>
      <c r="AC513" s="219"/>
      <c r="AD513" s="219"/>
      <c r="AE513" s="219"/>
      <c r="AF513" s="219"/>
      <c r="AG513" s="219"/>
      <c r="AH513" s="219"/>
      <c r="AI513" s="219"/>
    </row>
    <row r="514" spans="1:35" s="164" customFormat="1">
      <c r="A514" s="204"/>
      <c r="B514" s="165"/>
      <c r="C514" s="165"/>
      <c r="D514" s="163"/>
      <c r="E514" s="163"/>
      <c r="F514" s="165"/>
      <c r="G514" s="165"/>
      <c r="H514" s="163"/>
      <c r="I514" s="163"/>
      <c r="J514" s="163"/>
      <c r="K514" s="163"/>
      <c r="L514" s="163"/>
      <c r="M514" s="163"/>
      <c r="N514" s="163"/>
      <c r="O514" s="163"/>
      <c r="P514" s="163"/>
      <c r="Q514" s="204"/>
      <c r="R514" s="173"/>
      <c r="S514" s="173"/>
      <c r="T514" s="173"/>
      <c r="U514" s="173"/>
      <c r="AC514" s="219"/>
      <c r="AD514" s="219"/>
      <c r="AE514" s="219"/>
      <c r="AF514" s="219"/>
      <c r="AG514" s="219"/>
      <c r="AH514" s="219"/>
      <c r="AI514" s="219"/>
    </row>
    <row r="515" spans="1:35" s="164" customFormat="1">
      <c r="A515" s="204"/>
      <c r="B515" s="165"/>
      <c r="C515" s="165"/>
      <c r="D515" s="163"/>
      <c r="E515" s="163"/>
      <c r="F515" s="165"/>
      <c r="G515" s="165"/>
      <c r="H515" s="163"/>
      <c r="I515" s="163"/>
      <c r="J515" s="163"/>
      <c r="K515" s="163"/>
      <c r="L515" s="163"/>
      <c r="M515" s="163"/>
      <c r="N515" s="163"/>
      <c r="O515" s="163"/>
      <c r="P515" s="163"/>
      <c r="Q515" s="204"/>
      <c r="R515" s="173"/>
      <c r="S515" s="173"/>
      <c r="T515" s="173"/>
      <c r="U515" s="173"/>
      <c r="AC515" s="219"/>
      <c r="AD515" s="219"/>
      <c r="AE515" s="219"/>
      <c r="AF515" s="219"/>
      <c r="AG515" s="219"/>
      <c r="AH515" s="219"/>
      <c r="AI515" s="219"/>
    </row>
    <row r="516" spans="1:35" s="164" customFormat="1">
      <c r="A516" s="204"/>
      <c r="B516" s="165"/>
      <c r="C516" s="165"/>
      <c r="D516" s="163"/>
      <c r="E516" s="163"/>
      <c r="F516" s="165"/>
      <c r="G516" s="165"/>
      <c r="H516" s="163"/>
      <c r="I516" s="163"/>
      <c r="J516" s="163"/>
      <c r="K516" s="163"/>
      <c r="L516" s="163"/>
      <c r="M516" s="163"/>
      <c r="N516" s="163"/>
      <c r="O516" s="163"/>
      <c r="P516" s="163"/>
      <c r="Q516" s="204"/>
      <c r="R516" s="173"/>
      <c r="S516" s="173"/>
      <c r="T516" s="173"/>
      <c r="U516" s="173"/>
      <c r="AC516" s="219"/>
      <c r="AD516" s="219"/>
      <c r="AE516" s="219"/>
      <c r="AF516" s="219"/>
      <c r="AG516" s="219"/>
      <c r="AH516" s="219"/>
      <c r="AI516" s="219"/>
    </row>
    <row r="517" spans="1:35" s="164" customFormat="1">
      <c r="A517" s="204"/>
      <c r="B517" s="165"/>
      <c r="C517" s="165"/>
      <c r="D517" s="163"/>
      <c r="E517" s="163"/>
      <c r="F517" s="165"/>
      <c r="G517" s="165"/>
      <c r="H517" s="163"/>
      <c r="I517" s="163"/>
      <c r="J517" s="163"/>
      <c r="K517" s="163"/>
      <c r="L517" s="163"/>
      <c r="M517" s="163"/>
      <c r="N517" s="163"/>
      <c r="O517" s="163"/>
      <c r="P517" s="163"/>
      <c r="Q517" s="204"/>
      <c r="R517" s="173"/>
      <c r="S517" s="173"/>
      <c r="T517" s="173"/>
      <c r="U517" s="173"/>
      <c r="AC517" s="219"/>
      <c r="AD517" s="219"/>
      <c r="AE517" s="219"/>
      <c r="AF517" s="219"/>
      <c r="AG517" s="219"/>
      <c r="AH517" s="219"/>
      <c r="AI517" s="219"/>
    </row>
    <row r="518" spans="1:35" s="164" customFormat="1">
      <c r="A518" s="204"/>
      <c r="B518" s="165"/>
      <c r="C518" s="165"/>
      <c r="D518" s="163"/>
      <c r="E518" s="163"/>
      <c r="F518" s="165"/>
      <c r="G518" s="165"/>
      <c r="H518" s="163"/>
      <c r="I518" s="163"/>
      <c r="J518" s="163"/>
      <c r="K518" s="163"/>
      <c r="L518" s="163"/>
      <c r="M518" s="163"/>
      <c r="N518" s="163"/>
      <c r="O518" s="163"/>
      <c r="P518" s="163"/>
      <c r="Q518" s="204"/>
      <c r="R518" s="173"/>
      <c r="S518" s="173"/>
      <c r="T518" s="173"/>
      <c r="U518" s="173"/>
      <c r="AC518" s="219"/>
      <c r="AD518" s="219"/>
      <c r="AE518" s="219"/>
      <c r="AF518" s="219"/>
      <c r="AG518" s="219"/>
      <c r="AH518" s="219"/>
      <c r="AI518" s="219"/>
    </row>
    <row r="519" spans="1:35" s="164" customFormat="1">
      <c r="A519" s="204"/>
      <c r="B519" s="165"/>
      <c r="C519" s="165"/>
      <c r="D519" s="163"/>
      <c r="E519" s="163"/>
      <c r="F519" s="165"/>
      <c r="G519" s="165"/>
      <c r="H519" s="163"/>
      <c r="I519" s="163"/>
      <c r="J519" s="163"/>
      <c r="K519" s="163"/>
      <c r="L519" s="163"/>
      <c r="M519" s="163"/>
      <c r="N519" s="163"/>
      <c r="O519" s="163"/>
      <c r="P519" s="163"/>
      <c r="Q519" s="204"/>
      <c r="R519" s="173"/>
      <c r="S519" s="173"/>
      <c r="T519" s="173"/>
      <c r="U519" s="173"/>
      <c r="AC519" s="219"/>
      <c r="AD519" s="219"/>
      <c r="AE519" s="219"/>
      <c r="AF519" s="219"/>
      <c r="AG519" s="219"/>
      <c r="AH519" s="219"/>
      <c r="AI519" s="219"/>
    </row>
    <row r="520" spans="1:35" s="164" customFormat="1">
      <c r="A520" s="204"/>
      <c r="B520" s="165"/>
      <c r="C520" s="165"/>
      <c r="D520" s="163"/>
      <c r="E520" s="163"/>
      <c r="F520" s="165"/>
      <c r="G520" s="165"/>
      <c r="H520" s="163"/>
      <c r="I520" s="163"/>
      <c r="J520" s="163"/>
      <c r="K520" s="163"/>
      <c r="L520" s="163"/>
      <c r="M520" s="163"/>
      <c r="N520" s="163"/>
      <c r="O520" s="163"/>
      <c r="P520" s="163"/>
      <c r="Q520" s="204"/>
      <c r="R520" s="173"/>
      <c r="S520" s="173"/>
      <c r="T520" s="173"/>
      <c r="U520" s="173"/>
      <c r="AC520" s="219"/>
      <c r="AD520" s="219"/>
      <c r="AE520" s="219"/>
      <c r="AF520" s="219"/>
      <c r="AG520" s="219"/>
      <c r="AH520" s="219"/>
      <c r="AI520" s="219"/>
    </row>
    <row r="521" spans="1:35" s="164" customFormat="1">
      <c r="A521" s="204"/>
      <c r="B521" s="165"/>
      <c r="C521" s="165"/>
      <c r="D521" s="163"/>
      <c r="E521" s="163"/>
      <c r="F521" s="165"/>
      <c r="G521" s="165"/>
      <c r="H521" s="163"/>
      <c r="I521" s="163"/>
      <c r="J521" s="163"/>
      <c r="K521" s="163"/>
      <c r="L521" s="163"/>
      <c r="M521" s="163"/>
      <c r="N521" s="163"/>
      <c r="O521" s="163"/>
      <c r="P521" s="163"/>
      <c r="Q521" s="204"/>
      <c r="R521" s="173"/>
      <c r="S521" s="173"/>
      <c r="T521" s="173"/>
      <c r="U521" s="173"/>
      <c r="AC521" s="219"/>
      <c r="AD521" s="219"/>
      <c r="AE521" s="219"/>
      <c r="AF521" s="219"/>
      <c r="AG521" s="219"/>
      <c r="AH521" s="219"/>
      <c r="AI521" s="219"/>
    </row>
    <row r="522" spans="1:35" s="164" customFormat="1">
      <c r="A522" s="204"/>
      <c r="B522" s="165"/>
      <c r="C522" s="165"/>
      <c r="D522" s="163"/>
      <c r="E522" s="163"/>
      <c r="F522" s="165"/>
      <c r="G522" s="165"/>
      <c r="H522" s="163"/>
      <c r="I522" s="163"/>
      <c r="J522" s="163"/>
      <c r="K522" s="163"/>
      <c r="L522" s="163"/>
      <c r="M522" s="163"/>
      <c r="N522" s="163"/>
      <c r="O522" s="163"/>
      <c r="P522" s="163"/>
      <c r="Q522" s="204"/>
      <c r="R522" s="173"/>
      <c r="S522" s="173"/>
      <c r="T522" s="173"/>
      <c r="U522" s="173"/>
      <c r="AC522" s="219"/>
      <c r="AD522" s="219"/>
      <c r="AE522" s="219"/>
      <c r="AF522" s="219"/>
      <c r="AG522" s="219"/>
      <c r="AH522" s="219"/>
      <c r="AI522" s="219"/>
    </row>
    <row r="523" spans="1:35" s="164" customFormat="1">
      <c r="A523" s="204"/>
      <c r="B523" s="165"/>
      <c r="C523" s="165"/>
      <c r="D523" s="163"/>
      <c r="E523" s="163"/>
      <c r="F523" s="165"/>
      <c r="G523" s="165"/>
      <c r="H523" s="163"/>
      <c r="I523" s="163"/>
      <c r="J523" s="163"/>
      <c r="K523" s="163"/>
      <c r="L523" s="163"/>
      <c r="M523" s="163"/>
      <c r="N523" s="163"/>
      <c r="O523" s="163"/>
      <c r="P523" s="163"/>
      <c r="Q523" s="204"/>
      <c r="R523" s="173"/>
      <c r="S523" s="173"/>
      <c r="T523" s="173"/>
      <c r="U523" s="173"/>
      <c r="AC523" s="219"/>
      <c r="AD523" s="219"/>
      <c r="AE523" s="219"/>
      <c r="AF523" s="219"/>
      <c r="AG523" s="219"/>
      <c r="AH523" s="219"/>
      <c r="AI523" s="219"/>
    </row>
    <row r="524" spans="1:35" s="164" customFormat="1">
      <c r="A524" s="204"/>
      <c r="B524" s="165"/>
      <c r="C524" s="165"/>
      <c r="D524" s="163"/>
      <c r="E524" s="163"/>
      <c r="F524" s="165"/>
      <c r="G524" s="165"/>
      <c r="H524" s="163"/>
      <c r="I524" s="163"/>
      <c r="J524" s="163"/>
      <c r="K524" s="163"/>
      <c r="L524" s="163"/>
      <c r="M524" s="163"/>
      <c r="N524" s="163"/>
      <c r="O524" s="163"/>
      <c r="P524" s="163"/>
      <c r="Q524" s="204"/>
      <c r="R524" s="173"/>
      <c r="S524" s="173"/>
      <c r="T524" s="173"/>
      <c r="U524" s="173"/>
      <c r="AC524" s="219"/>
      <c r="AD524" s="219"/>
      <c r="AE524" s="219"/>
      <c r="AF524" s="219"/>
      <c r="AG524" s="219"/>
      <c r="AH524" s="219"/>
      <c r="AI524" s="219"/>
    </row>
    <row r="525" spans="1:35" s="164" customFormat="1">
      <c r="A525" s="204"/>
      <c r="B525" s="165"/>
      <c r="C525" s="165"/>
      <c r="D525" s="163"/>
      <c r="E525" s="163"/>
      <c r="F525" s="165"/>
      <c r="G525" s="165"/>
      <c r="H525" s="163"/>
      <c r="I525" s="163"/>
      <c r="J525" s="163"/>
      <c r="K525" s="163"/>
      <c r="L525" s="163"/>
      <c r="M525" s="163"/>
      <c r="N525" s="163"/>
      <c r="O525" s="163"/>
      <c r="P525" s="163"/>
      <c r="Q525" s="204"/>
      <c r="R525" s="173"/>
      <c r="S525" s="173"/>
      <c r="T525" s="173"/>
      <c r="U525" s="173"/>
      <c r="AC525" s="219"/>
      <c r="AD525" s="219"/>
      <c r="AE525" s="219"/>
      <c r="AF525" s="219"/>
      <c r="AG525" s="219"/>
      <c r="AH525" s="219"/>
      <c r="AI525" s="219"/>
    </row>
    <row r="526" spans="1:35" s="164" customFormat="1">
      <c r="A526" s="204"/>
      <c r="B526" s="165"/>
      <c r="C526" s="165"/>
      <c r="D526" s="163"/>
      <c r="E526" s="163"/>
      <c r="F526" s="165"/>
      <c r="G526" s="165"/>
      <c r="H526" s="163"/>
      <c r="I526" s="163"/>
      <c r="J526" s="163"/>
      <c r="K526" s="163"/>
      <c r="L526" s="163"/>
      <c r="M526" s="163"/>
      <c r="N526" s="163"/>
      <c r="O526" s="163"/>
      <c r="P526" s="163"/>
      <c r="Q526" s="204"/>
      <c r="R526" s="173"/>
      <c r="S526" s="173"/>
      <c r="T526" s="173"/>
      <c r="U526" s="173"/>
      <c r="AC526" s="219"/>
      <c r="AD526" s="219"/>
      <c r="AE526" s="219"/>
      <c r="AF526" s="219"/>
      <c r="AG526" s="219"/>
      <c r="AH526" s="219"/>
      <c r="AI526" s="219"/>
    </row>
    <row r="527" spans="1:35" s="164" customFormat="1">
      <c r="A527" s="204"/>
      <c r="B527" s="165"/>
      <c r="C527" s="165"/>
      <c r="D527" s="163"/>
      <c r="E527" s="163"/>
      <c r="F527" s="165"/>
      <c r="G527" s="165"/>
      <c r="H527" s="163"/>
      <c r="I527" s="163"/>
      <c r="J527" s="163"/>
      <c r="K527" s="163"/>
      <c r="L527" s="163"/>
      <c r="M527" s="163"/>
      <c r="N527" s="163"/>
      <c r="O527" s="163"/>
      <c r="P527" s="163"/>
      <c r="Q527" s="204"/>
      <c r="R527" s="173"/>
      <c r="S527" s="173"/>
      <c r="T527" s="173"/>
      <c r="U527" s="173"/>
      <c r="AC527" s="219"/>
      <c r="AD527" s="219"/>
      <c r="AE527" s="219"/>
      <c r="AF527" s="219"/>
      <c r="AG527" s="219"/>
      <c r="AH527" s="219"/>
      <c r="AI527" s="219"/>
    </row>
    <row r="528" spans="1:35" s="164" customFormat="1">
      <c r="A528" s="204"/>
      <c r="B528" s="165"/>
      <c r="C528" s="165"/>
      <c r="D528" s="163"/>
      <c r="E528" s="163"/>
      <c r="F528" s="165"/>
      <c r="G528" s="165"/>
      <c r="H528" s="163"/>
      <c r="I528" s="163"/>
      <c r="J528" s="163"/>
      <c r="K528" s="163"/>
      <c r="L528" s="163"/>
      <c r="M528" s="163"/>
      <c r="N528" s="163"/>
      <c r="O528" s="163"/>
      <c r="P528" s="163"/>
      <c r="Q528" s="204"/>
      <c r="R528" s="173"/>
      <c r="S528" s="173"/>
      <c r="T528" s="173"/>
      <c r="U528" s="173"/>
      <c r="AC528" s="219"/>
      <c r="AD528" s="219"/>
      <c r="AE528" s="219"/>
      <c r="AF528" s="219"/>
      <c r="AG528" s="219"/>
      <c r="AH528" s="219"/>
      <c r="AI528" s="219"/>
    </row>
    <row r="529" spans="1:35" s="164" customFormat="1">
      <c r="A529" s="204"/>
      <c r="B529" s="165"/>
      <c r="C529" s="165"/>
      <c r="D529" s="163"/>
      <c r="E529" s="163"/>
      <c r="F529" s="165"/>
      <c r="G529" s="165"/>
      <c r="H529" s="163"/>
      <c r="I529" s="163"/>
      <c r="J529" s="163"/>
      <c r="K529" s="163"/>
      <c r="L529" s="163"/>
      <c r="M529" s="163"/>
      <c r="N529" s="163"/>
      <c r="O529" s="163"/>
      <c r="P529" s="163"/>
      <c r="Q529" s="204"/>
      <c r="R529" s="173"/>
      <c r="S529" s="173"/>
      <c r="T529" s="173"/>
      <c r="U529" s="173"/>
      <c r="AC529" s="219"/>
      <c r="AD529" s="219"/>
      <c r="AE529" s="219"/>
      <c r="AF529" s="219"/>
      <c r="AG529" s="219"/>
      <c r="AH529" s="219"/>
      <c r="AI529" s="219"/>
    </row>
    <row r="530" spans="1:35" s="164" customFormat="1">
      <c r="A530" s="204"/>
      <c r="B530" s="165"/>
      <c r="C530" s="165"/>
      <c r="D530" s="163"/>
      <c r="E530" s="163"/>
      <c r="F530" s="165"/>
      <c r="G530" s="165"/>
      <c r="H530" s="163"/>
      <c r="I530" s="163"/>
      <c r="J530" s="163"/>
      <c r="K530" s="163"/>
      <c r="L530" s="163"/>
      <c r="M530" s="163"/>
      <c r="N530" s="163"/>
      <c r="O530" s="163"/>
      <c r="P530" s="163"/>
      <c r="Q530" s="204"/>
      <c r="R530" s="173"/>
      <c r="S530" s="173"/>
      <c r="T530" s="173"/>
      <c r="U530" s="173"/>
      <c r="AC530" s="219"/>
      <c r="AD530" s="219"/>
      <c r="AE530" s="219"/>
      <c r="AF530" s="219"/>
      <c r="AG530" s="219"/>
      <c r="AH530" s="219"/>
      <c r="AI530" s="219"/>
    </row>
    <row r="531" spans="1:35" s="164" customFormat="1">
      <c r="A531" s="204"/>
      <c r="B531" s="165"/>
      <c r="C531" s="165"/>
      <c r="D531" s="163"/>
      <c r="E531" s="163"/>
      <c r="F531" s="165"/>
      <c r="G531" s="165"/>
      <c r="H531" s="163"/>
      <c r="I531" s="163"/>
      <c r="J531" s="163"/>
      <c r="K531" s="163"/>
      <c r="L531" s="163"/>
      <c r="M531" s="163"/>
      <c r="N531" s="163"/>
      <c r="O531" s="163"/>
      <c r="P531" s="163"/>
      <c r="Q531" s="204"/>
      <c r="R531" s="173"/>
      <c r="S531" s="173"/>
      <c r="T531" s="173"/>
      <c r="U531" s="173"/>
      <c r="AC531" s="219"/>
      <c r="AD531" s="219"/>
      <c r="AE531" s="219"/>
      <c r="AF531" s="219"/>
      <c r="AG531" s="219"/>
      <c r="AH531" s="219"/>
      <c r="AI531" s="219"/>
    </row>
    <row r="532" spans="1:35" s="164" customFormat="1">
      <c r="A532" s="204"/>
      <c r="B532" s="165"/>
      <c r="C532" s="165"/>
      <c r="D532" s="163"/>
      <c r="E532" s="163"/>
      <c r="F532" s="165"/>
      <c r="G532" s="165"/>
      <c r="H532" s="163"/>
      <c r="I532" s="163"/>
      <c r="J532" s="163"/>
      <c r="K532" s="163"/>
      <c r="L532" s="163"/>
      <c r="M532" s="163"/>
      <c r="N532" s="163"/>
      <c r="O532" s="163"/>
      <c r="P532" s="163"/>
      <c r="Q532" s="204"/>
      <c r="R532" s="173"/>
      <c r="S532" s="173"/>
      <c r="T532" s="173"/>
      <c r="U532" s="173"/>
      <c r="AC532" s="219"/>
      <c r="AD532" s="219"/>
      <c r="AE532" s="219"/>
      <c r="AF532" s="219"/>
      <c r="AG532" s="219"/>
      <c r="AH532" s="219"/>
      <c r="AI532" s="219"/>
    </row>
    <row r="533" spans="1:35" s="164" customFormat="1">
      <c r="A533" s="204"/>
      <c r="B533" s="165"/>
      <c r="C533" s="165"/>
      <c r="D533" s="163"/>
      <c r="E533" s="163"/>
      <c r="F533" s="165"/>
      <c r="G533" s="165"/>
      <c r="H533" s="163"/>
      <c r="I533" s="163"/>
      <c r="J533" s="163"/>
      <c r="K533" s="163"/>
      <c r="L533" s="163"/>
      <c r="M533" s="163"/>
      <c r="N533" s="163"/>
      <c r="O533" s="163"/>
      <c r="P533" s="163"/>
      <c r="Q533" s="204"/>
      <c r="R533" s="173"/>
      <c r="S533" s="173"/>
      <c r="T533" s="173"/>
      <c r="U533" s="173"/>
      <c r="AC533" s="219"/>
      <c r="AD533" s="219"/>
      <c r="AE533" s="219"/>
      <c r="AF533" s="219"/>
      <c r="AG533" s="219"/>
      <c r="AH533" s="219"/>
      <c r="AI533" s="219"/>
    </row>
    <row r="534" spans="1:35" s="164" customFormat="1">
      <c r="A534" s="204"/>
      <c r="B534" s="165"/>
      <c r="C534" s="165"/>
      <c r="D534" s="163"/>
      <c r="E534" s="163"/>
      <c r="F534" s="165"/>
      <c r="G534" s="165"/>
      <c r="H534" s="163"/>
      <c r="I534" s="163"/>
      <c r="J534" s="163"/>
      <c r="K534" s="163"/>
      <c r="L534" s="163"/>
      <c r="M534" s="163"/>
      <c r="N534" s="163"/>
      <c r="O534" s="163"/>
      <c r="P534" s="163"/>
      <c r="Q534" s="204"/>
      <c r="R534" s="173"/>
      <c r="S534" s="173"/>
      <c r="T534" s="173"/>
      <c r="U534" s="173"/>
      <c r="AC534" s="219"/>
      <c r="AD534" s="219"/>
      <c r="AE534" s="219"/>
      <c r="AF534" s="219"/>
      <c r="AG534" s="219"/>
      <c r="AH534" s="219"/>
      <c r="AI534" s="219"/>
    </row>
    <row r="535" spans="1:35" s="164" customFormat="1">
      <c r="A535" s="204"/>
      <c r="B535" s="165"/>
      <c r="C535" s="165"/>
      <c r="D535" s="163"/>
      <c r="E535" s="163"/>
      <c r="F535" s="165"/>
      <c r="G535" s="165"/>
      <c r="H535" s="163"/>
      <c r="I535" s="163"/>
      <c r="J535" s="163"/>
      <c r="K535" s="163"/>
      <c r="L535" s="163"/>
      <c r="M535" s="163"/>
      <c r="N535" s="163"/>
      <c r="O535" s="163"/>
      <c r="P535" s="163"/>
      <c r="Q535" s="204"/>
      <c r="R535" s="173"/>
      <c r="S535" s="173"/>
      <c r="T535" s="173"/>
      <c r="U535" s="173"/>
      <c r="AC535" s="219"/>
      <c r="AD535" s="219"/>
      <c r="AE535" s="219"/>
      <c r="AF535" s="219"/>
      <c r="AG535" s="219"/>
      <c r="AH535" s="219"/>
      <c r="AI535" s="219"/>
    </row>
    <row r="536" spans="1:35" s="164" customFormat="1">
      <c r="A536" s="204"/>
      <c r="B536" s="165"/>
      <c r="C536" s="165"/>
      <c r="D536" s="163"/>
      <c r="E536" s="163"/>
      <c r="F536" s="165"/>
      <c r="G536" s="165"/>
      <c r="H536" s="163"/>
      <c r="I536" s="163"/>
      <c r="J536" s="163"/>
      <c r="K536" s="163"/>
      <c r="L536" s="163"/>
      <c r="M536" s="163"/>
      <c r="N536" s="163"/>
      <c r="O536" s="163"/>
      <c r="P536" s="163"/>
      <c r="Q536" s="204"/>
      <c r="R536" s="173"/>
      <c r="S536" s="173"/>
      <c r="T536" s="173"/>
      <c r="U536" s="173"/>
      <c r="AC536" s="219"/>
      <c r="AD536" s="219"/>
      <c r="AE536" s="219"/>
      <c r="AF536" s="219"/>
      <c r="AG536" s="219"/>
      <c r="AH536" s="219"/>
      <c r="AI536" s="219"/>
    </row>
    <row r="537" spans="1:35" s="164" customFormat="1">
      <c r="A537" s="204"/>
      <c r="B537" s="165"/>
      <c r="C537" s="165"/>
      <c r="D537" s="163"/>
      <c r="E537" s="163"/>
      <c r="F537" s="165"/>
      <c r="G537" s="165"/>
      <c r="H537" s="163"/>
      <c r="I537" s="163"/>
      <c r="J537" s="163"/>
      <c r="K537" s="163"/>
      <c r="L537" s="163"/>
      <c r="M537" s="163"/>
      <c r="N537" s="163"/>
      <c r="O537" s="163"/>
      <c r="P537" s="163"/>
      <c r="Q537" s="204"/>
      <c r="R537" s="173"/>
      <c r="S537" s="173"/>
      <c r="T537" s="173"/>
      <c r="U537" s="173"/>
      <c r="AC537" s="219"/>
      <c r="AD537" s="219"/>
      <c r="AE537" s="219"/>
      <c r="AF537" s="219"/>
      <c r="AG537" s="219"/>
      <c r="AH537" s="219"/>
      <c r="AI537" s="219"/>
    </row>
    <row r="538" spans="1:35" s="164" customFormat="1">
      <c r="A538" s="204"/>
      <c r="B538" s="165"/>
      <c r="C538" s="165"/>
      <c r="D538" s="163"/>
      <c r="E538" s="163"/>
      <c r="F538" s="165"/>
      <c r="G538" s="165"/>
      <c r="H538" s="163"/>
      <c r="I538" s="163"/>
      <c r="J538" s="163"/>
      <c r="K538" s="163"/>
      <c r="L538" s="163"/>
      <c r="M538" s="163"/>
      <c r="N538" s="163"/>
      <c r="O538" s="163"/>
      <c r="P538" s="163"/>
      <c r="Q538" s="204"/>
      <c r="R538" s="173"/>
      <c r="S538" s="173"/>
      <c r="T538" s="173"/>
      <c r="U538" s="173"/>
      <c r="AC538" s="219"/>
      <c r="AD538" s="219"/>
      <c r="AE538" s="219"/>
      <c r="AF538" s="219"/>
      <c r="AG538" s="219"/>
      <c r="AH538" s="219"/>
      <c r="AI538" s="219"/>
    </row>
    <row r="539" spans="1:35" s="164" customFormat="1">
      <c r="A539" s="204"/>
      <c r="B539" s="165"/>
      <c r="C539" s="165"/>
      <c r="D539" s="163"/>
      <c r="E539" s="163"/>
      <c r="F539" s="165"/>
      <c r="G539" s="165"/>
      <c r="H539" s="163"/>
      <c r="I539" s="163"/>
      <c r="J539" s="163"/>
      <c r="K539" s="163"/>
      <c r="L539" s="163"/>
      <c r="M539" s="163"/>
      <c r="N539" s="163"/>
      <c r="O539" s="163"/>
      <c r="P539" s="163"/>
      <c r="Q539" s="204"/>
      <c r="R539" s="173"/>
      <c r="S539" s="173"/>
      <c r="T539" s="173"/>
      <c r="U539" s="173"/>
      <c r="AC539" s="219"/>
      <c r="AD539" s="219"/>
      <c r="AE539" s="219"/>
      <c r="AF539" s="219"/>
      <c r="AG539" s="219"/>
      <c r="AH539" s="219"/>
      <c r="AI539" s="219"/>
    </row>
    <row r="540" spans="1:35" s="164" customFormat="1">
      <c r="A540" s="204"/>
      <c r="B540" s="165"/>
      <c r="C540" s="165"/>
      <c r="D540" s="163"/>
      <c r="E540" s="163"/>
      <c r="F540" s="165"/>
      <c r="G540" s="165"/>
      <c r="H540" s="163"/>
      <c r="I540" s="163"/>
      <c r="J540" s="163"/>
      <c r="K540" s="163"/>
      <c r="L540" s="163"/>
      <c r="M540" s="163"/>
      <c r="N540" s="163"/>
      <c r="O540" s="163"/>
      <c r="P540" s="163"/>
      <c r="Q540" s="204"/>
      <c r="R540" s="173"/>
      <c r="S540" s="173"/>
      <c r="T540" s="173"/>
      <c r="U540" s="173"/>
      <c r="AC540" s="219"/>
      <c r="AD540" s="219"/>
      <c r="AE540" s="219"/>
      <c r="AF540" s="219"/>
      <c r="AG540" s="219"/>
      <c r="AH540" s="219"/>
      <c r="AI540" s="219"/>
    </row>
    <row r="541" spans="1:35" s="164" customFormat="1">
      <c r="A541" s="204"/>
      <c r="B541" s="165"/>
      <c r="C541" s="165"/>
      <c r="D541" s="163"/>
      <c r="E541" s="163"/>
      <c r="F541" s="165"/>
      <c r="G541" s="165"/>
      <c r="H541" s="163"/>
      <c r="I541" s="163"/>
      <c r="J541" s="163"/>
      <c r="K541" s="163"/>
      <c r="L541" s="163"/>
      <c r="M541" s="163"/>
      <c r="N541" s="163"/>
      <c r="O541" s="163"/>
      <c r="P541" s="163"/>
      <c r="Q541" s="204"/>
      <c r="R541" s="173"/>
      <c r="S541" s="173"/>
      <c r="T541" s="173"/>
      <c r="U541" s="173"/>
      <c r="AC541" s="219"/>
      <c r="AD541" s="219"/>
      <c r="AE541" s="219"/>
      <c r="AF541" s="219"/>
      <c r="AG541" s="219"/>
      <c r="AH541" s="219"/>
      <c r="AI541" s="219"/>
    </row>
    <row r="542" spans="1:35" s="164" customFormat="1">
      <c r="A542" s="204"/>
      <c r="B542" s="165"/>
      <c r="C542" s="165"/>
      <c r="D542" s="163"/>
      <c r="E542" s="163"/>
      <c r="F542" s="165"/>
      <c r="G542" s="165"/>
      <c r="H542" s="163"/>
      <c r="I542" s="163"/>
      <c r="J542" s="163"/>
      <c r="K542" s="163"/>
      <c r="L542" s="163"/>
      <c r="M542" s="163"/>
      <c r="N542" s="163"/>
      <c r="O542" s="163"/>
      <c r="P542" s="163"/>
      <c r="Q542" s="204"/>
      <c r="R542" s="173"/>
      <c r="S542" s="173"/>
      <c r="T542" s="173"/>
      <c r="U542" s="173"/>
      <c r="AC542" s="219"/>
      <c r="AD542" s="219"/>
      <c r="AE542" s="219"/>
      <c r="AF542" s="219"/>
      <c r="AG542" s="219"/>
      <c r="AH542" s="219"/>
      <c r="AI542" s="219"/>
    </row>
    <row r="543" spans="1:35" s="164" customFormat="1">
      <c r="A543" s="204"/>
      <c r="B543" s="165"/>
      <c r="C543" s="165"/>
      <c r="D543" s="163"/>
      <c r="E543" s="163"/>
      <c r="F543" s="165"/>
      <c r="G543" s="165"/>
      <c r="H543" s="163"/>
      <c r="I543" s="163"/>
      <c r="J543" s="163"/>
      <c r="K543" s="163"/>
      <c r="L543" s="163"/>
      <c r="M543" s="163"/>
      <c r="N543" s="163"/>
      <c r="O543" s="163"/>
      <c r="P543" s="163"/>
      <c r="Q543" s="204"/>
      <c r="R543" s="173"/>
      <c r="S543" s="173"/>
      <c r="T543" s="173"/>
      <c r="U543" s="173"/>
      <c r="AC543" s="219"/>
      <c r="AD543" s="219"/>
      <c r="AE543" s="219"/>
      <c r="AF543" s="219"/>
      <c r="AG543" s="219"/>
      <c r="AH543" s="219"/>
      <c r="AI543" s="219"/>
    </row>
    <row r="544" spans="1:35" s="164" customFormat="1">
      <c r="A544" s="204"/>
      <c r="B544" s="165"/>
      <c r="C544" s="165"/>
      <c r="D544" s="163"/>
      <c r="E544" s="163"/>
      <c r="F544" s="165"/>
      <c r="G544" s="165"/>
      <c r="H544" s="163"/>
      <c r="I544" s="163"/>
      <c r="J544" s="163"/>
      <c r="K544" s="163"/>
      <c r="L544" s="163"/>
      <c r="M544" s="163"/>
      <c r="N544" s="163"/>
      <c r="O544" s="163"/>
      <c r="P544" s="163"/>
      <c r="Q544" s="204"/>
      <c r="R544" s="173"/>
      <c r="S544" s="173"/>
      <c r="T544" s="173"/>
      <c r="U544" s="173"/>
      <c r="AC544" s="219"/>
      <c r="AD544" s="219"/>
      <c r="AE544" s="219"/>
      <c r="AF544" s="219"/>
      <c r="AG544" s="219"/>
      <c r="AH544" s="219"/>
      <c r="AI544" s="219"/>
    </row>
    <row r="545" spans="1:35" s="164" customFormat="1">
      <c r="A545" s="204"/>
      <c r="B545" s="165"/>
      <c r="C545" s="165"/>
      <c r="D545" s="163"/>
      <c r="E545" s="163"/>
      <c r="F545" s="165"/>
      <c r="G545" s="165"/>
      <c r="H545" s="163"/>
      <c r="I545" s="163"/>
      <c r="J545" s="163"/>
      <c r="K545" s="163"/>
      <c r="L545" s="163"/>
      <c r="M545" s="163"/>
      <c r="N545" s="163"/>
      <c r="O545" s="163"/>
      <c r="P545" s="163"/>
      <c r="Q545" s="204"/>
      <c r="R545" s="173"/>
      <c r="S545" s="173"/>
      <c r="T545" s="173"/>
      <c r="U545" s="173"/>
      <c r="AC545" s="219"/>
      <c r="AD545" s="219"/>
      <c r="AE545" s="219"/>
      <c r="AF545" s="219"/>
      <c r="AG545" s="219"/>
      <c r="AH545" s="219"/>
      <c r="AI545" s="219"/>
    </row>
    <row r="546" spans="1:35" s="164" customFormat="1">
      <c r="A546" s="204"/>
      <c r="B546" s="165"/>
      <c r="C546" s="165"/>
      <c r="D546" s="163"/>
      <c r="E546" s="163"/>
      <c r="F546" s="165"/>
      <c r="G546" s="165"/>
      <c r="H546" s="163"/>
      <c r="I546" s="163"/>
      <c r="J546" s="163"/>
      <c r="K546" s="163"/>
      <c r="L546" s="163"/>
      <c r="M546" s="163"/>
      <c r="N546" s="163"/>
      <c r="O546" s="163"/>
      <c r="P546" s="163"/>
      <c r="Q546" s="204"/>
      <c r="R546" s="173"/>
      <c r="S546" s="173"/>
      <c r="T546" s="173"/>
      <c r="U546" s="173"/>
      <c r="AC546" s="219"/>
      <c r="AD546" s="219"/>
      <c r="AE546" s="219"/>
      <c r="AF546" s="219"/>
      <c r="AG546" s="219"/>
      <c r="AH546" s="219"/>
      <c r="AI546" s="219"/>
    </row>
    <row r="547" spans="1:35" s="164" customFormat="1">
      <c r="A547" s="204"/>
      <c r="B547" s="165"/>
      <c r="C547" s="165"/>
      <c r="D547" s="163"/>
      <c r="E547" s="163"/>
      <c r="F547" s="165"/>
      <c r="G547" s="165"/>
      <c r="H547" s="163"/>
      <c r="I547" s="163"/>
      <c r="J547" s="163"/>
      <c r="K547" s="163"/>
      <c r="L547" s="163"/>
      <c r="M547" s="163"/>
      <c r="N547" s="163"/>
      <c r="O547" s="163"/>
      <c r="P547" s="163"/>
      <c r="Q547" s="204"/>
      <c r="R547" s="173"/>
      <c r="S547" s="173"/>
      <c r="T547" s="173"/>
      <c r="U547" s="173"/>
      <c r="AC547" s="219"/>
      <c r="AD547" s="219"/>
      <c r="AE547" s="219"/>
      <c r="AF547" s="219"/>
      <c r="AG547" s="219"/>
      <c r="AH547" s="219"/>
      <c r="AI547" s="219"/>
    </row>
    <row r="548" spans="1:35" s="164" customFormat="1">
      <c r="A548" s="204"/>
      <c r="B548" s="165"/>
      <c r="C548" s="165"/>
      <c r="D548" s="163"/>
      <c r="E548" s="163"/>
      <c r="F548" s="165"/>
      <c r="G548" s="165"/>
      <c r="H548" s="163"/>
      <c r="I548" s="163"/>
      <c r="J548" s="163"/>
      <c r="K548" s="163"/>
      <c r="L548" s="163"/>
      <c r="M548" s="163"/>
      <c r="N548" s="163"/>
      <c r="O548" s="163"/>
      <c r="P548" s="163"/>
      <c r="Q548" s="204"/>
      <c r="R548" s="173"/>
      <c r="S548" s="173"/>
      <c r="T548" s="173"/>
      <c r="U548" s="173"/>
      <c r="AC548" s="219"/>
      <c r="AD548" s="219"/>
      <c r="AE548" s="219"/>
      <c r="AF548" s="219"/>
      <c r="AG548" s="219"/>
      <c r="AH548" s="219"/>
      <c r="AI548" s="219"/>
    </row>
    <row r="549" spans="1:35" s="164" customFormat="1">
      <c r="A549" s="204"/>
      <c r="B549" s="165"/>
      <c r="C549" s="165"/>
      <c r="D549" s="163"/>
      <c r="E549" s="163"/>
      <c r="F549" s="165"/>
      <c r="G549" s="165"/>
      <c r="H549" s="163"/>
      <c r="I549" s="163"/>
      <c r="J549" s="163"/>
      <c r="K549" s="163"/>
      <c r="L549" s="163"/>
      <c r="M549" s="163"/>
      <c r="N549" s="163"/>
      <c r="O549" s="163"/>
      <c r="P549" s="163"/>
      <c r="Q549" s="204"/>
      <c r="R549" s="173"/>
      <c r="S549" s="173"/>
      <c r="T549" s="173"/>
      <c r="U549" s="173"/>
      <c r="AC549" s="219"/>
      <c r="AD549" s="219"/>
      <c r="AE549" s="219"/>
      <c r="AF549" s="219"/>
      <c r="AG549" s="219"/>
      <c r="AH549" s="219"/>
      <c r="AI549" s="219"/>
    </row>
    <row r="550" spans="1:35" s="164" customFormat="1">
      <c r="A550" s="204"/>
      <c r="B550" s="165"/>
      <c r="C550" s="165"/>
      <c r="D550" s="163"/>
      <c r="E550" s="163"/>
      <c r="F550" s="165"/>
      <c r="G550" s="165"/>
      <c r="H550" s="163"/>
      <c r="I550" s="163"/>
      <c r="J550" s="163"/>
      <c r="K550" s="163"/>
      <c r="L550" s="163"/>
      <c r="M550" s="163"/>
      <c r="N550" s="163"/>
      <c r="O550" s="163"/>
      <c r="P550" s="163"/>
      <c r="Q550" s="204"/>
      <c r="R550" s="173"/>
      <c r="S550" s="173"/>
      <c r="T550" s="173"/>
      <c r="U550" s="173"/>
      <c r="AC550" s="219"/>
      <c r="AD550" s="219"/>
      <c r="AE550" s="219"/>
      <c r="AF550" s="219"/>
      <c r="AG550" s="219"/>
      <c r="AH550" s="219"/>
      <c r="AI550" s="219"/>
    </row>
    <row r="551" spans="1:35" s="164" customFormat="1">
      <c r="A551" s="204"/>
      <c r="B551" s="165"/>
      <c r="C551" s="165"/>
      <c r="D551" s="163"/>
      <c r="E551" s="163"/>
      <c r="F551" s="165"/>
      <c r="G551" s="165"/>
      <c r="H551" s="163"/>
      <c r="I551" s="163"/>
      <c r="J551" s="163"/>
      <c r="K551" s="163"/>
      <c r="L551" s="163"/>
      <c r="M551" s="163"/>
      <c r="N551" s="163"/>
      <c r="O551" s="163"/>
      <c r="P551" s="163"/>
      <c r="Q551" s="204"/>
      <c r="R551" s="173"/>
      <c r="S551" s="173"/>
      <c r="T551" s="173"/>
      <c r="U551" s="173"/>
      <c r="AC551" s="219"/>
      <c r="AD551" s="219"/>
      <c r="AE551" s="219"/>
      <c r="AF551" s="219"/>
      <c r="AG551" s="219"/>
      <c r="AH551" s="219"/>
      <c r="AI551" s="219"/>
    </row>
    <row r="552" spans="1:35" s="164" customFormat="1">
      <c r="A552" s="204"/>
      <c r="B552" s="165"/>
      <c r="C552" s="165"/>
      <c r="D552" s="163"/>
      <c r="E552" s="163"/>
      <c r="F552" s="165"/>
      <c r="G552" s="165"/>
      <c r="H552" s="163"/>
      <c r="I552" s="163"/>
      <c r="J552" s="163"/>
      <c r="K552" s="163"/>
      <c r="L552" s="163"/>
      <c r="M552" s="163"/>
      <c r="N552" s="163"/>
      <c r="O552" s="163"/>
      <c r="P552" s="163"/>
      <c r="Q552" s="204"/>
      <c r="R552" s="173"/>
      <c r="S552" s="173"/>
      <c r="T552" s="173"/>
      <c r="U552" s="173"/>
      <c r="AC552" s="219"/>
      <c r="AD552" s="219"/>
      <c r="AE552" s="219"/>
      <c r="AF552" s="219"/>
      <c r="AG552" s="219"/>
      <c r="AH552" s="219"/>
      <c r="AI552" s="219"/>
    </row>
    <row r="553" spans="1:35" s="164" customFormat="1">
      <c r="A553" s="204"/>
      <c r="B553" s="165"/>
      <c r="C553" s="165"/>
      <c r="D553" s="163"/>
      <c r="E553" s="163"/>
      <c r="F553" s="165"/>
      <c r="G553" s="165"/>
      <c r="H553" s="163"/>
      <c r="I553" s="163"/>
      <c r="J553" s="163"/>
      <c r="K553" s="163"/>
      <c r="L553" s="163"/>
      <c r="M553" s="163"/>
      <c r="N553" s="163"/>
      <c r="O553" s="163"/>
      <c r="P553" s="163"/>
      <c r="Q553" s="204"/>
      <c r="R553" s="173"/>
      <c r="S553" s="173"/>
      <c r="T553" s="173"/>
      <c r="U553" s="173"/>
      <c r="AC553" s="219"/>
      <c r="AD553" s="219"/>
      <c r="AE553" s="219"/>
      <c r="AF553" s="219"/>
      <c r="AG553" s="219"/>
      <c r="AH553" s="219"/>
      <c r="AI553" s="219"/>
    </row>
    <row r="554" spans="1:35" s="164" customFormat="1">
      <c r="A554" s="204"/>
      <c r="B554" s="165"/>
      <c r="C554" s="165"/>
      <c r="D554" s="163"/>
      <c r="E554" s="163"/>
      <c r="F554" s="165"/>
      <c r="G554" s="165"/>
      <c r="H554" s="163"/>
      <c r="I554" s="163"/>
      <c r="J554" s="163"/>
      <c r="K554" s="163"/>
      <c r="L554" s="163"/>
      <c r="M554" s="163"/>
      <c r="N554" s="163"/>
      <c r="O554" s="163"/>
      <c r="P554" s="163"/>
      <c r="Q554" s="204"/>
      <c r="R554" s="173"/>
      <c r="S554" s="173"/>
      <c r="T554" s="173"/>
      <c r="U554" s="173"/>
      <c r="AC554" s="219"/>
      <c r="AD554" s="219"/>
      <c r="AE554" s="219"/>
      <c r="AF554" s="219"/>
      <c r="AG554" s="219"/>
      <c r="AH554" s="219"/>
      <c r="AI554" s="219"/>
    </row>
    <row r="555" spans="1:35" s="164" customFormat="1">
      <c r="A555" s="204"/>
      <c r="B555" s="165"/>
      <c r="C555" s="165"/>
      <c r="D555" s="163"/>
      <c r="E555" s="163"/>
      <c r="F555" s="165"/>
      <c r="G555" s="165"/>
      <c r="H555" s="163"/>
      <c r="I555" s="163"/>
      <c r="J555" s="163"/>
      <c r="K555" s="163"/>
      <c r="L555" s="163"/>
      <c r="M555" s="163"/>
      <c r="N555" s="163"/>
      <c r="O555" s="163"/>
      <c r="P555" s="163"/>
      <c r="Q555" s="204"/>
      <c r="R555" s="173"/>
      <c r="S555" s="173"/>
      <c r="T555" s="173"/>
      <c r="U555" s="173"/>
      <c r="AC555" s="219"/>
      <c r="AD555" s="219"/>
      <c r="AE555" s="219"/>
      <c r="AF555" s="219"/>
      <c r="AG555" s="219"/>
      <c r="AH555" s="219"/>
      <c r="AI555" s="219"/>
    </row>
    <row r="556" spans="1:35" s="164" customFormat="1">
      <c r="A556" s="204"/>
      <c r="B556" s="165"/>
      <c r="C556" s="165"/>
      <c r="D556" s="163"/>
      <c r="E556" s="163"/>
      <c r="F556" s="165"/>
      <c r="G556" s="165"/>
      <c r="H556" s="163"/>
      <c r="I556" s="163"/>
      <c r="J556" s="163"/>
      <c r="K556" s="163"/>
      <c r="L556" s="163"/>
      <c r="M556" s="163"/>
      <c r="N556" s="163"/>
      <c r="O556" s="163"/>
      <c r="P556" s="163"/>
      <c r="Q556" s="204"/>
      <c r="R556" s="173"/>
      <c r="S556" s="173"/>
      <c r="T556" s="173"/>
      <c r="U556" s="173"/>
      <c r="AC556" s="219"/>
      <c r="AD556" s="219"/>
      <c r="AE556" s="219"/>
      <c r="AF556" s="219"/>
      <c r="AG556" s="219"/>
      <c r="AH556" s="219"/>
      <c r="AI556" s="219"/>
    </row>
    <row r="557" spans="1:35" s="164" customFormat="1">
      <c r="A557" s="204"/>
      <c r="B557" s="165"/>
      <c r="C557" s="165"/>
      <c r="D557" s="163"/>
      <c r="E557" s="163"/>
      <c r="F557" s="165"/>
      <c r="G557" s="165"/>
      <c r="H557" s="163"/>
      <c r="I557" s="163"/>
      <c r="J557" s="163"/>
      <c r="K557" s="163"/>
      <c r="L557" s="163"/>
      <c r="M557" s="163"/>
      <c r="N557" s="163"/>
      <c r="O557" s="163"/>
      <c r="P557" s="163"/>
      <c r="Q557" s="204"/>
      <c r="R557" s="173"/>
      <c r="S557" s="173"/>
      <c r="T557" s="173"/>
      <c r="U557" s="173"/>
      <c r="AC557" s="219"/>
      <c r="AD557" s="219"/>
      <c r="AE557" s="219"/>
      <c r="AF557" s="219"/>
      <c r="AG557" s="219"/>
      <c r="AH557" s="219"/>
      <c r="AI557" s="219"/>
    </row>
    <row r="558" spans="1:35" s="164" customFormat="1">
      <c r="A558" s="204"/>
      <c r="B558" s="165"/>
      <c r="C558" s="165"/>
      <c r="D558" s="163"/>
      <c r="E558" s="163"/>
      <c r="F558" s="165"/>
      <c r="G558" s="165"/>
      <c r="H558" s="163"/>
      <c r="I558" s="163"/>
      <c r="J558" s="163"/>
      <c r="K558" s="163"/>
      <c r="L558" s="163"/>
      <c r="M558" s="163"/>
      <c r="N558" s="163"/>
      <c r="O558" s="163"/>
      <c r="P558" s="163"/>
      <c r="Q558" s="204"/>
      <c r="R558" s="173"/>
      <c r="S558" s="173"/>
      <c r="T558" s="173"/>
      <c r="U558" s="173"/>
      <c r="AC558" s="219"/>
      <c r="AD558" s="219"/>
      <c r="AE558" s="219"/>
      <c r="AF558" s="219"/>
      <c r="AG558" s="219"/>
      <c r="AH558" s="219"/>
      <c r="AI558" s="219"/>
    </row>
    <row r="559" spans="1:35" s="164" customFormat="1">
      <c r="A559" s="204"/>
      <c r="B559" s="165"/>
      <c r="C559" s="165"/>
      <c r="D559" s="163"/>
      <c r="E559" s="163"/>
      <c r="F559" s="165"/>
      <c r="G559" s="165"/>
      <c r="H559" s="163"/>
      <c r="I559" s="163"/>
      <c r="J559" s="163"/>
      <c r="K559" s="163"/>
      <c r="L559" s="163"/>
      <c r="M559" s="163"/>
      <c r="N559" s="163"/>
      <c r="O559" s="163"/>
      <c r="P559" s="163"/>
      <c r="Q559" s="204"/>
      <c r="R559" s="173"/>
      <c r="S559" s="173"/>
      <c r="T559" s="173"/>
      <c r="U559" s="173"/>
      <c r="AC559" s="219"/>
      <c r="AD559" s="219"/>
      <c r="AE559" s="219"/>
      <c r="AF559" s="219"/>
      <c r="AG559" s="219"/>
      <c r="AH559" s="219"/>
      <c r="AI559" s="219"/>
    </row>
    <row r="560" spans="1:35" s="164" customFormat="1">
      <c r="A560" s="204"/>
      <c r="B560" s="165"/>
      <c r="C560" s="165"/>
      <c r="D560" s="163"/>
      <c r="E560" s="163"/>
      <c r="F560" s="165"/>
      <c r="G560" s="165"/>
      <c r="H560" s="163"/>
      <c r="I560" s="163"/>
      <c r="J560" s="163"/>
      <c r="K560" s="163"/>
      <c r="L560" s="163"/>
      <c r="M560" s="163"/>
      <c r="N560" s="163"/>
      <c r="O560" s="163"/>
      <c r="P560" s="163"/>
      <c r="Q560" s="204"/>
      <c r="R560" s="173"/>
      <c r="S560" s="173"/>
      <c r="T560" s="173"/>
      <c r="U560" s="173"/>
      <c r="AC560" s="219"/>
      <c r="AD560" s="219"/>
      <c r="AE560" s="219"/>
      <c r="AF560" s="219"/>
      <c r="AG560" s="219"/>
      <c r="AH560" s="219"/>
      <c r="AI560" s="219"/>
    </row>
    <row r="561" spans="1:35" s="164" customFormat="1">
      <c r="A561" s="204"/>
      <c r="B561" s="165"/>
      <c r="C561" s="165"/>
      <c r="D561" s="163"/>
      <c r="E561" s="163"/>
      <c r="F561" s="165"/>
      <c r="G561" s="165"/>
      <c r="H561" s="163"/>
      <c r="I561" s="163"/>
      <c r="J561" s="163"/>
      <c r="K561" s="163"/>
      <c r="L561" s="163"/>
      <c r="M561" s="163"/>
      <c r="N561" s="163"/>
      <c r="O561" s="163"/>
      <c r="P561" s="163"/>
      <c r="Q561" s="204"/>
      <c r="R561" s="173"/>
      <c r="S561" s="173"/>
      <c r="T561" s="173"/>
      <c r="U561" s="173"/>
      <c r="AC561" s="219"/>
      <c r="AD561" s="219"/>
      <c r="AE561" s="219"/>
      <c r="AF561" s="219"/>
      <c r="AG561" s="219"/>
      <c r="AH561" s="219"/>
      <c r="AI561" s="219"/>
    </row>
    <row r="562" spans="1:35" s="164" customFormat="1">
      <c r="A562" s="204"/>
      <c r="B562" s="165"/>
      <c r="C562" s="165"/>
      <c r="D562" s="163"/>
      <c r="E562" s="163"/>
      <c r="F562" s="165"/>
      <c r="G562" s="165"/>
      <c r="H562" s="163"/>
      <c r="I562" s="163"/>
      <c r="J562" s="163"/>
      <c r="K562" s="163"/>
      <c r="L562" s="163"/>
      <c r="M562" s="163"/>
      <c r="N562" s="163"/>
      <c r="O562" s="163"/>
      <c r="P562" s="163"/>
      <c r="Q562" s="204"/>
      <c r="R562" s="173"/>
      <c r="S562" s="173"/>
      <c r="T562" s="173"/>
      <c r="U562" s="173"/>
      <c r="AC562" s="219"/>
      <c r="AD562" s="219"/>
      <c r="AE562" s="219"/>
      <c r="AF562" s="219"/>
      <c r="AG562" s="219"/>
      <c r="AH562" s="219"/>
      <c r="AI562" s="219"/>
    </row>
    <row r="563" spans="1:35" s="164" customFormat="1">
      <c r="A563" s="204"/>
      <c r="B563" s="165"/>
      <c r="C563" s="165"/>
      <c r="D563" s="163"/>
      <c r="E563" s="163"/>
      <c r="F563" s="165"/>
      <c r="G563" s="165"/>
      <c r="H563" s="163"/>
      <c r="I563" s="163"/>
      <c r="J563" s="163"/>
      <c r="K563" s="163"/>
      <c r="L563" s="163"/>
      <c r="M563" s="163"/>
      <c r="N563" s="163"/>
      <c r="O563" s="163"/>
      <c r="P563" s="163"/>
      <c r="Q563" s="204"/>
      <c r="R563" s="173"/>
      <c r="S563" s="173"/>
      <c r="T563" s="173"/>
      <c r="U563" s="173"/>
      <c r="AC563" s="219"/>
      <c r="AD563" s="219"/>
      <c r="AE563" s="219"/>
      <c r="AF563" s="219"/>
      <c r="AG563" s="219"/>
      <c r="AH563" s="219"/>
      <c r="AI563" s="219"/>
    </row>
    <row r="564" spans="1:35" s="164" customFormat="1">
      <c r="A564" s="204"/>
      <c r="B564" s="165"/>
      <c r="C564" s="165"/>
      <c r="D564" s="163"/>
      <c r="E564" s="163"/>
      <c r="F564" s="165"/>
      <c r="G564" s="165"/>
      <c r="H564" s="163"/>
      <c r="I564" s="163"/>
      <c r="J564" s="163"/>
      <c r="K564" s="163"/>
      <c r="L564" s="163"/>
      <c r="M564" s="163"/>
      <c r="N564" s="163"/>
      <c r="O564" s="163"/>
      <c r="P564" s="163"/>
      <c r="Q564" s="204"/>
      <c r="R564" s="173"/>
      <c r="S564" s="173"/>
      <c r="T564" s="173"/>
      <c r="U564" s="173"/>
      <c r="AC564" s="219"/>
      <c r="AD564" s="219"/>
      <c r="AE564" s="219"/>
      <c r="AF564" s="219"/>
      <c r="AG564" s="219"/>
      <c r="AH564" s="219"/>
      <c r="AI564" s="219"/>
    </row>
    <row r="565" spans="1:35" s="164" customFormat="1">
      <c r="A565" s="204"/>
      <c r="B565" s="165"/>
      <c r="C565" s="165"/>
      <c r="D565" s="163"/>
      <c r="E565" s="163"/>
      <c r="F565" s="165"/>
      <c r="G565" s="165"/>
      <c r="H565" s="163"/>
      <c r="I565" s="163"/>
      <c r="J565" s="163"/>
      <c r="K565" s="163"/>
      <c r="L565" s="163"/>
      <c r="M565" s="163"/>
      <c r="N565" s="163"/>
      <c r="O565" s="163"/>
      <c r="P565" s="163"/>
      <c r="Q565" s="204"/>
      <c r="R565" s="173"/>
      <c r="S565" s="173"/>
      <c r="T565" s="173"/>
      <c r="U565" s="173"/>
      <c r="AC565" s="219"/>
      <c r="AD565" s="219"/>
      <c r="AE565" s="219"/>
      <c r="AF565" s="219"/>
      <c r="AG565" s="219"/>
      <c r="AH565" s="219"/>
      <c r="AI565" s="219"/>
    </row>
    <row r="566" spans="1:35" s="164" customFormat="1">
      <c r="A566" s="204"/>
      <c r="B566" s="165"/>
      <c r="C566" s="165"/>
      <c r="D566" s="163"/>
      <c r="E566" s="163"/>
      <c r="F566" s="165"/>
      <c r="G566" s="165"/>
      <c r="H566" s="163"/>
      <c r="I566" s="163"/>
      <c r="J566" s="163"/>
      <c r="K566" s="163"/>
      <c r="L566" s="163"/>
      <c r="M566" s="163"/>
      <c r="N566" s="163"/>
      <c r="O566" s="163"/>
      <c r="P566" s="163"/>
      <c r="Q566" s="204"/>
      <c r="R566" s="173"/>
      <c r="S566" s="173"/>
      <c r="T566" s="173"/>
      <c r="U566" s="173"/>
      <c r="AC566" s="219"/>
      <c r="AD566" s="219"/>
      <c r="AE566" s="219"/>
      <c r="AF566" s="219"/>
      <c r="AG566" s="219"/>
      <c r="AH566" s="219"/>
      <c r="AI566" s="219"/>
    </row>
    <row r="567" spans="1:35" s="164" customFormat="1">
      <c r="A567" s="204"/>
      <c r="B567" s="165"/>
      <c r="C567" s="165"/>
      <c r="D567" s="163"/>
      <c r="E567" s="163"/>
      <c r="F567" s="165"/>
      <c r="G567" s="165"/>
      <c r="H567" s="163"/>
      <c r="I567" s="163"/>
      <c r="J567" s="163"/>
      <c r="K567" s="163"/>
      <c r="L567" s="163"/>
      <c r="M567" s="163"/>
      <c r="N567" s="163"/>
      <c r="O567" s="163"/>
      <c r="P567" s="163"/>
      <c r="Q567" s="204"/>
      <c r="R567" s="173"/>
      <c r="S567" s="173"/>
      <c r="T567" s="173"/>
      <c r="U567" s="173"/>
      <c r="AC567" s="219"/>
      <c r="AD567" s="219"/>
      <c r="AE567" s="219"/>
      <c r="AF567" s="219"/>
      <c r="AG567" s="219"/>
      <c r="AH567" s="219"/>
      <c r="AI567" s="219"/>
    </row>
    <row r="568" spans="1:35" s="164" customFormat="1">
      <c r="A568" s="204"/>
      <c r="B568" s="165"/>
      <c r="C568" s="165"/>
      <c r="D568" s="163"/>
      <c r="E568" s="163"/>
      <c r="F568" s="165"/>
      <c r="G568" s="165"/>
      <c r="H568" s="163"/>
      <c r="I568" s="163"/>
      <c r="J568" s="163"/>
      <c r="K568" s="163"/>
      <c r="L568" s="163"/>
      <c r="M568" s="163"/>
      <c r="N568" s="163"/>
      <c r="O568" s="163"/>
      <c r="P568" s="163"/>
      <c r="Q568" s="204"/>
      <c r="R568" s="173"/>
      <c r="S568" s="173"/>
      <c r="T568" s="173"/>
      <c r="U568" s="173"/>
      <c r="AC568" s="219"/>
      <c r="AD568" s="219"/>
      <c r="AE568" s="219"/>
      <c r="AF568" s="219"/>
      <c r="AG568" s="219"/>
      <c r="AH568" s="219"/>
      <c r="AI568" s="219"/>
    </row>
    <row r="569" spans="1:35" s="164" customFormat="1">
      <c r="A569" s="204"/>
      <c r="B569" s="165"/>
      <c r="C569" s="165"/>
      <c r="D569" s="163"/>
      <c r="E569" s="163"/>
      <c r="F569" s="165"/>
      <c r="G569" s="165"/>
      <c r="H569" s="163"/>
      <c r="I569" s="163"/>
      <c r="J569" s="163"/>
      <c r="K569" s="163"/>
      <c r="L569" s="163"/>
      <c r="M569" s="163"/>
      <c r="N569" s="163"/>
      <c r="O569" s="163"/>
      <c r="P569" s="163"/>
      <c r="Q569" s="204"/>
      <c r="R569" s="173"/>
      <c r="S569" s="173"/>
      <c r="T569" s="173"/>
      <c r="U569" s="173"/>
      <c r="AC569" s="219"/>
      <c r="AD569" s="219"/>
      <c r="AE569" s="219"/>
      <c r="AF569" s="219"/>
      <c r="AG569" s="219"/>
      <c r="AH569" s="219"/>
      <c r="AI569" s="219"/>
    </row>
    <row r="570" spans="1:35" s="164" customFormat="1">
      <c r="A570" s="204"/>
      <c r="B570" s="165"/>
      <c r="C570" s="165"/>
      <c r="D570" s="163"/>
      <c r="E570" s="163"/>
      <c r="F570" s="165"/>
      <c r="G570" s="165"/>
      <c r="H570" s="163"/>
      <c r="I570" s="163"/>
      <c r="J570" s="163"/>
      <c r="K570" s="163"/>
      <c r="L570" s="163"/>
      <c r="M570" s="163"/>
      <c r="N570" s="163"/>
      <c r="O570" s="163"/>
      <c r="P570" s="163"/>
      <c r="Q570" s="204"/>
      <c r="R570" s="173"/>
      <c r="S570" s="173"/>
      <c r="T570" s="173"/>
      <c r="U570" s="173"/>
      <c r="AC570" s="219"/>
      <c r="AD570" s="219"/>
      <c r="AE570" s="219"/>
      <c r="AF570" s="219"/>
      <c r="AG570" s="219"/>
      <c r="AH570" s="219"/>
      <c r="AI570" s="219"/>
    </row>
    <row r="571" spans="1:35" s="164" customFormat="1">
      <c r="A571" s="204"/>
      <c r="B571" s="165"/>
      <c r="C571" s="165"/>
      <c r="D571" s="163"/>
      <c r="E571" s="163"/>
      <c r="F571" s="165"/>
      <c r="G571" s="165"/>
      <c r="H571" s="163"/>
      <c r="I571" s="163"/>
      <c r="J571" s="163"/>
      <c r="K571" s="163"/>
      <c r="L571" s="163"/>
      <c r="M571" s="163"/>
      <c r="N571" s="163"/>
      <c r="O571" s="163"/>
      <c r="P571" s="163"/>
      <c r="Q571" s="204"/>
      <c r="R571" s="173"/>
      <c r="S571" s="173"/>
      <c r="T571" s="173"/>
      <c r="U571" s="173"/>
      <c r="AC571" s="219"/>
      <c r="AD571" s="219"/>
      <c r="AE571" s="219"/>
      <c r="AF571" s="219"/>
      <c r="AG571" s="219"/>
      <c r="AH571" s="219"/>
      <c r="AI571" s="219"/>
    </row>
    <row r="572" spans="1:35" s="164" customFormat="1">
      <c r="A572" s="204"/>
      <c r="B572" s="165"/>
      <c r="C572" s="165"/>
      <c r="D572" s="163"/>
      <c r="E572" s="163"/>
      <c r="F572" s="165"/>
      <c r="G572" s="165"/>
      <c r="H572" s="163"/>
      <c r="I572" s="163"/>
      <c r="J572" s="163"/>
      <c r="K572" s="163"/>
      <c r="L572" s="163"/>
      <c r="M572" s="163"/>
      <c r="N572" s="163"/>
      <c r="O572" s="163"/>
      <c r="P572" s="163"/>
      <c r="Q572" s="204"/>
      <c r="R572" s="173"/>
      <c r="S572" s="173"/>
      <c r="T572" s="173"/>
      <c r="U572" s="173"/>
      <c r="AC572" s="219"/>
      <c r="AD572" s="219"/>
      <c r="AE572" s="219"/>
      <c r="AF572" s="219"/>
      <c r="AG572" s="219"/>
      <c r="AH572" s="219"/>
      <c r="AI572" s="219"/>
    </row>
    <row r="573" spans="1:35" s="164" customFormat="1">
      <c r="A573" s="204"/>
      <c r="B573" s="165"/>
      <c r="C573" s="165"/>
      <c r="D573" s="163"/>
      <c r="E573" s="163"/>
      <c r="F573" s="165"/>
      <c r="G573" s="165"/>
      <c r="H573" s="163"/>
      <c r="I573" s="163"/>
      <c r="J573" s="163"/>
      <c r="K573" s="163"/>
      <c r="L573" s="163"/>
      <c r="M573" s="163"/>
      <c r="N573" s="163"/>
      <c r="O573" s="163"/>
      <c r="P573" s="163"/>
      <c r="Q573" s="204"/>
      <c r="R573" s="173"/>
      <c r="S573" s="173"/>
      <c r="T573" s="173"/>
      <c r="U573" s="173"/>
      <c r="AC573" s="219"/>
      <c r="AD573" s="219"/>
      <c r="AE573" s="219"/>
      <c r="AF573" s="219"/>
      <c r="AG573" s="219"/>
      <c r="AH573" s="219"/>
      <c r="AI573" s="219"/>
    </row>
    <row r="574" spans="1:35" s="164" customFormat="1">
      <c r="A574" s="204"/>
      <c r="B574" s="165"/>
      <c r="C574" s="165"/>
      <c r="D574" s="163"/>
      <c r="E574" s="163"/>
      <c r="F574" s="165"/>
      <c r="G574" s="165"/>
      <c r="H574" s="163"/>
      <c r="I574" s="163"/>
      <c r="J574" s="163"/>
      <c r="K574" s="163"/>
      <c r="L574" s="163"/>
      <c r="M574" s="163"/>
      <c r="N574" s="163"/>
      <c r="O574" s="163"/>
      <c r="P574" s="163"/>
      <c r="Q574" s="204"/>
      <c r="R574" s="173"/>
      <c r="S574" s="173"/>
      <c r="T574" s="173"/>
      <c r="U574" s="173"/>
      <c r="AC574" s="219"/>
      <c r="AD574" s="219"/>
      <c r="AE574" s="219"/>
      <c r="AF574" s="219"/>
      <c r="AG574" s="219"/>
      <c r="AH574" s="219"/>
      <c r="AI574" s="219"/>
    </row>
    <row r="575" spans="1:35" s="164" customFormat="1">
      <c r="A575" s="204"/>
      <c r="B575" s="165"/>
      <c r="C575" s="165"/>
      <c r="D575" s="163"/>
      <c r="E575" s="163"/>
      <c r="F575" s="165"/>
      <c r="G575" s="165"/>
      <c r="H575" s="163"/>
      <c r="I575" s="163"/>
      <c r="J575" s="163"/>
      <c r="K575" s="163"/>
      <c r="L575" s="163"/>
      <c r="M575" s="163"/>
      <c r="N575" s="163"/>
      <c r="O575" s="163"/>
      <c r="P575" s="163"/>
      <c r="Q575" s="204"/>
      <c r="R575" s="173"/>
      <c r="S575" s="173"/>
      <c r="T575" s="173"/>
      <c r="U575" s="173"/>
      <c r="AC575" s="219"/>
      <c r="AD575" s="219"/>
      <c r="AE575" s="219"/>
      <c r="AF575" s="219"/>
      <c r="AG575" s="219"/>
      <c r="AH575" s="219"/>
      <c r="AI575" s="219"/>
    </row>
    <row r="576" spans="1:35" s="164" customFormat="1">
      <c r="A576" s="204"/>
      <c r="B576" s="165"/>
      <c r="C576" s="165"/>
      <c r="D576" s="163"/>
      <c r="E576" s="163"/>
      <c r="F576" s="165"/>
      <c r="G576" s="165"/>
      <c r="H576" s="163"/>
      <c r="I576" s="163"/>
      <c r="J576" s="163"/>
      <c r="K576" s="163"/>
      <c r="L576" s="163"/>
      <c r="M576" s="163"/>
      <c r="N576" s="163"/>
      <c r="O576" s="163"/>
      <c r="P576" s="163"/>
      <c r="Q576" s="204"/>
      <c r="R576" s="173"/>
      <c r="S576" s="173"/>
      <c r="T576" s="173"/>
      <c r="U576" s="173"/>
      <c r="AC576" s="219"/>
      <c r="AD576" s="219"/>
      <c r="AE576" s="219"/>
      <c r="AF576" s="219"/>
      <c r="AG576" s="219"/>
      <c r="AH576" s="219"/>
      <c r="AI576" s="219"/>
    </row>
    <row r="577" spans="1:35" s="164" customFormat="1">
      <c r="A577" s="204"/>
      <c r="B577" s="165"/>
      <c r="C577" s="165"/>
      <c r="D577" s="163"/>
      <c r="E577" s="163"/>
      <c r="F577" s="165"/>
      <c r="G577" s="165"/>
      <c r="H577" s="163"/>
      <c r="I577" s="163"/>
      <c r="J577" s="163"/>
      <c r="K577" s="163"/>
      <c r="L577" s="163"/>
      <c r="M577" s="163"/>
      <c r="N577" s="163"/>
      <c r="O577" s="163"/>
      <c r="P577" s="163"/>
      <c r="Q577" s="204"/>
      <c r="R577" s="173"/>
      <c r="S577" s="173"/>
      <c r="T577" s="173"/>
      <c r="U577" s="173"/>
      <c r="AC577" s="219"/>
      <c r="AD577" s="219"/>
      <c r="AE577" s="219"/>
      <c r="AF577" s="219"/>
      <c r="AG577" s="219"/>
      <c r="AH577" s="219"/>
      <c r="AI577" s="219"/>
    </row>
    <row r="578" spans="1:35" s="164" customFormat="1">
      <c r="A578" s="204"/>
      <c r="B578" s="165"/>
      <c r="C578" s="165"/>
      <c r="D578" s="163"/>
      <c r="E578" s="163"/>
      <c r="F578" s="165"/>
      <c r="G578" s="165"/>
      <c r="H578" s="163"/>
      <c r="I578" s="163"/>
      <c r="J578" s="163"/>
      <c r="K578" s="163"/>
      <c r="L578" s="163"/>
      <c r="M578" s="163"/>
      <c r="N578" s="163"/>
      <c r="O578" s="163"/>
      <c r="P578" s="163"/>
      <c r="Q578" s="204"/>
      <c r="R578" s="173"/>
      <c r="S578" s="173"/>
      <c r="T578" s="173"/>
      <c r="U578" s="173"/>
      <c r="AC578" s="219"/>
      <c r="AD578" s="219"/>
      <c r="AE578" s="219"/>
      <c r="AF578" s="219"/>
      <c r="AG578" s="219"/>
      <c r="AH578" s="219"/>
      <c r="AI578" s="219"/>
    </row>
    <row r="579" spans="1:35" s="164" customFormat="1">
      <c r="A579" s="204"/>
      <c r="B579" s="165"/>
      <c r="C579" s="165"/>
      <c r="D579" s="163"/>
      <c r="E579" s="163"/>
      <c r="F579" s="165"/>
      <c r="G579" s="165"/>
      <c r="H579" s="163"/>
      <c r="I579" s="163"/>
      <c r="J579" s="163"/>
      <c r="K579" s="163"/>
      <c r="L579" s="163"/>
      <c r="M579" s="163"/>
      <c r="N579" s="163"/>
      <c r="O579" s="163"/>
      <c r="P579" s="163"/>
      <c r="Q579" s="204"/>
      <c r="R579" s="173"/>
      <c r="S579" s="173"/>
      <c r="T579" s="173"/>
      <c r="U579" s="173"/>
      <c r="AC579" s="219"/>
      <c r="AD579" s="219"/>
      <c r="AE579" s="219"/>
      <c r="AF579" s="219"/>
      <c r="AG579" s="219"/>
      <c r="AH579" s="219"/>
      <c r="AI579" s="219"/>
    </row>
    <row r="580" spans="1:35" s="164" customFormat="1">
      <c r="A580" s="204"/>
      <c r="B580" s="165"/>
      <c r="C580" s="165"/>
      <c r="D580" s="163"/>
      <c r="E580" s="163"/>
      <c r="F580" s="165"/>
      <c r="G580" s="165"/>
      <c r="H580" s="163"/>
      <c r="I580" s="163"/>
      <c r="J580" s="163"/>
      <c r="K580" s="163"/>
      <c r="L580" s="163"/>
      <c r="M580" s="163"/>
      <c r="N580" s="163"/>
      <c r="O580" s="163"/>
      <c r="P580" s="163"/>
      <c r="Q580" s="204"/>
      <c r="R580" s="173"/>
      <c r="S580" s="173"/>
      <c r="T580" s="173"/>
      <c r="U580" s="173"/>
      <c r="AC580" s="219"/>
      <c r="AD580" s="219"/>
      <c r="AE580" s="219"/>
      <c r="AF580" s="219"/>
      <c r="AG580" s="219"/>
      <c r="AH580" s="219"/>
      <c r="AI580" s="219"/>
    </row>
    <row r="581" spans="1:35" s="164" customFormat="1">
      <c r="A581" s="204"/>
      <c r="B581" s="165"/>
      <c r="C581" s="165"/>
      <c r="D581" s="163"/>
      <c r="E581" s="163"/>
      <c r="F581" s="165"/>
      <c r="G581" s="165"/>
      <c r="H581" s="163"/>
      <c r="I581" s="163"/>
      <c r="J581" s="163"/>
      <c r="K581" s="163"/>
      <c r="L581" s="163"/>
      <c r="M581" s="163"/>
      <c r="N581" s="163"/>
      <c r="O581" s="163"/>
      <c r="P581" s="163"/>
      <c r="Q581" s="204"/>
      <c r="R581" s="173"/>
      <c r="S581" s="173"/>
      <c r="T581" s="173"/>
      <c r="U581" s="173"/>
      <c r="AC581" s="219"/>
      <c r="AD581" s="219"/>
      <c r="AE581" s="219"/>
      <c r="AF581" s="219"/>
      <c r="AG581" s="219"/>
      <c r="AH581" s="219"/>
      <c r="AI581" s="219"/>
    </row>
    <row r="582" spans="1:35" s="164" customFormat="1">
      <c r="A582" s="204"/>
      <c r="B582" s="165"/>
      <c r="C582" s="165"/>
      <c r="D582" s="163"/>
      <c r="E582" s="163"/>
      <c r="F582" s="165"/>
      <c r="G582" s="165"/>
      <c r="H582" s="163"/>
      <c r="I582" s="163"/>
      <c r="J582" s="163"/>
      <c r="K582" s="163"/>
      <c r="L582" s="163"/>
      <c r="M582" s="163"/>
      <c r="N582" s="163"/>
      <c r="O582" s="163"/>
      <c r="P582" s="163"/>
      <c r="Q582" s="204"/>
      <c r="R582" s="173"/>
      <c r="S582" s="173"/>
      <c r="T582" s="173"/>
      <c r="U582" s="173"/>
      <c r="AC582" s="219"/>
      <c r="AD582" s="219"/>
      <c r="AE582" s="219"/>
      <c r="AF582" s="219"/>
      <c r="AG582" s="219"/>
      <c r="AH582" s="219"/>
      <c r="AI582" s="219"/>
    </row>
    <row r="583" spans="1:35" s="164" customFormat="1">
      <c r="A583" s="204"/>
      <c r="B583" s="165"/>
      <c r="C583" s="165"/>
      <c r="D583" s="163"/>
      <c r="E583" s="163"/>
      <c r="F583" s="165"/>
      <c r="G583" s="165"/>
      <c r="H583" s="163"/>
      <c r="I583" s="163"/>
      <c r="J583" s="163"/>
      <c r="K583" s="163"/>
      <c r="L583" s="163"/>
      <c r="M583" s="163"/>
      <c r="N583" s="163"/>
      <c r="O583" s="163"/>
      <c r="P583" s="163"/>
      <c r="Q583" s="204"/>
      <c r="R583" s="173"/>
      <c r="S583" s="173"/>
      <c r="T583" s="173"/>
      <c r="U583" s="173"/>
      <c r="AC583" s="219"/>
      <c r="AD583" s="219"/>
      <c r="AE583" s="219"/>
      <c r="AF583" s="219"/>
      <c r="AG583" s="219"/>
      <c r="AH583" s="219"/>
      <c r="AI583" s="219"/>
    </row>
    <row r="584" spans="1:35" s="164" customFormat="1">
      <c r="A584" s="204"/>
      <c r="B584" s="165"/>
      <c r="C584" s="165"/>
      <c r="D584" s="163"/>
      <c r="E584" s="163"/>
      <c r="F584" s="165"/>
      <c r="G584" s="165"/>
      <c r="H584" s="163"/>
      <c r="I584" s="163"/>
      <c r="J584" s="163"/>
      <c r="K584" s="163"/>
      <c r="L584" s="163"/>
      <c r="M584" s="163"/>
      <c r="N584" s="163"/>
      <c r="O584" s="163"/>
      <c r="P584" s="163"/>
      <c r="Q584" s="204"/>
      <c r="R584" s="173"/>
      <c r="S584" s="173"/>
      <c r="T584" s="173"/>
      <c r="U584" s="173"/>
      <c r="AC584" s="219"/>
      <c r="AD584" s="219"/>
      <c r="AE584" s="219"/>
      <c r="AF584" s="219"/>
      <c r="AG584" s="219"/>
      <c r="AH584" s="219"/>
      <c r="AI584" s="219"/>
    </row>
    <row r="585" spans="1:35" s="164" customFormat="1">
      <c r="A585" s="204"/>
      <c r="B585" s="165"/>
      <c r="C585" s="165"/>
      <c r="D585" s="163"/>
      <c r="E585" s="163"/>
      <c r="F585" s="165"/>
      <c r="G585" s="165"/>
      <c r="H585" s="163"/>
      <c r="I585" s="163"/>
      <c r="J585" s="163"/>
      <c r="K585" s="163"/>
      <c r="L585" s="163"/>
      <c r="M585" s="163"/>
      <c r="N585" s="163"/>
      <c r="O585" s="163"/>
      <c r="P585" s="163"/>
      <c r="Q585" s="204"/>
      <c r="R585" s="173"/>
      <c r="S585" s="173"/>
      <c r="T585" s="173"/>
      <c r="U585" s="173"/>
      <c r="AC585" s="219"/>
      <c r="AD585" s="219"/>
      <c r="AE585" s="219"/>
      <c r="AF585" s="219"/>
      <c r="AG585" s="219"/>
      <c r="AH585" s="219"/>
      <c r="AI585" s="219"/>
    </row>
    <row r="586" spans="1:35" s="164" customFormat="1">
      <c r="A586" s="204"/>
      <c r="B586" s="165"/>
      <c r="C586" s="165"/>
      <c r="D586" s="163"/>
      <c r="E586" s="163"/>
      <c r="F586" s="165"/>
      <c r="G586" s="165"/>
      <c r="H586" s="163"/>
      <c r="I586" s="163"/>
      <c r="J586" s="163"/>
      <c r="K586" s="163"/>
      <c r="L586" s="163"/>
      <c r="M586" s="163"/>
      <c r="N586" s="163"/>
      <c r="O586" s="163"/>
      <c r="P586" s="163"/>
      <c r="Q586" s="204"/>
      <c r="R586" s="173"/>
      <c r="S586" s="173"/>
      <c r="T586" s="173"/>
      <c r="U586" s="173"/>
      <c r="AC586" s="219"/>
      <c r="AD586" s="219"/>
      <c r="AE586" s="219"/>
      <c r="AF586" s="219"/>
      <c r="AG586" s="219"/>
      <c r="AH586" s="219"/>
      <c r="AI586" s="219"/>
    </row>
    <row r="587" spans="1:35" s="164" customFormat="1">
      <c r="A587" s="204"/>
      <c r="B587" s="165"/>
      <c r="C587" s="165"/>
      <c r="D587" s="163"/>
      <c r="E587" s="163"/>
      <c r="F587" s="165"/>
      <c r="G587" s="165"/>
      <c r="H587" s="163"/>
      <c r="I587" s="163"/>
      <c r="J587" s="163"/>
      <c r="K587" s="163"/>
      <c r="L587" s="163"/>
      <c r="M587" s="163"/>
      <c r="N587" s="163"/>
      <c r="O587" s="163"/>
      <c r="P587" s="163"/>
      <c r="Q587" s="204"/>
      <c r="R587" s="173"/>
      <c r="S587" s="173"/>
      <c r="T587" s="173"/>
      <c r="U587" s="173"/>
      <c r="AC587" s="219"/>
      <c r="AD587" s="219"/>
      <c r="AE587" s="219"/>
      <c r="AF587" s="219"/>
      <c r="AG587" s="219"/>
      <c r="AH587" s="219"/>
      <c r="AI587" s="219"/>
    </row>
    <row r="588" spans="1:35" s="164" customFormat="1">
      <c r="A588" s="204"/>
      <c r="B588" s="165"/>
      <c r="C588" s="165"/>
      <c r="D588" s="163"/>
      <c r="E588" s="163"/>
      <c r="F588" s="165"/>
      <c r="G588" s="165"/>
      <c r="H588" s="163"/>
      <c r="I588" s="163"/>
      <c r="J588" s="163"/>
      <c r="K588" s="163"/>
      <c r="L588" s="163"/>
      <c r="M588" s="163"/>
      <c r="N588" s="163"/>
      <c r="O588" s="163"/>
      <c r="P588" s="163"/>
      <c r="Q588" s="204"/>
      <c r="R588" s="173"/>
      <c r="S588" s="173"/>
      <c r="T588" s="173"/>
      <c r="U588" s="173"/>
      <c r="AC588" s="219"/>
      <c r="AD588" s="219"/>
      <c r="AE588" s="219"/>
      <c r="AF588" s="219"/>
      <c r="AG588" s="219"/>
      <c r="AH588" s="219"/>
      <c r="AI588" s="219"/>
    </row>
    <row r="589" spans="1:35" s="164" customFormat="1">
      <c r="A589" s="204"/>
      <c r="B589" s="165"/>
      <c r="C589" s="165"/>
      <c r="D589" s="163"/>
      <c r="E589" s="163"/>
      <c r="F589" s="165"/>
      <c r="G589" s="165"/>
      <c r="H589" s="163"/>
      <c r="I589" s="163"/>
      <c r="J589" s="163"/>
      <c r="K589" s="163"/>
      <c r="L589" s="163"/>
      <c r="M589" s="163"/>
      <c r="N589" s="163"/>
      <c r="O589" s="163"/>
      <c r="P589" s="163"/>
      <c r="Q589" s="204"/>
      <c r="R589" s="173"/>
      <c r="S589" s="173"/>
      <c r="T589" s="173"/>
      <c r="U589" s="173"/>
      <c r="AC589" s="219"/>
      <c r="AD589" s="219"/>
      <c r="AE589" s="219"/>
      <c r="AF589" s="219"/>
      <c r="AG589" s="219"/>
      <c r="AH589" s="219"/>
      <c r="AI589" s="219"/>
    </row>
    <row r="590" spans="1:35" s="164" customFormat="1">
      <c r="A590" s="204"/>
      <c r="B590" s="165"/>
      <c r="C590" s="165"/>
      <c r="D590" s="163"/>
      <c r="E590" s="163"/>
      <c r="F590" s="165"/>
      <c r="G590" s="165"/>
      <c r="H590" s="163"/>
      <c r="I590" s="163"/>
      <c r="J590" s="163"/>
      <c r="K590" s="163"/>
      <c r="L590" s="163"/>
      <c r="M590" s="163"/>
      <c r="N590" s="163"/>
      <c r="O590" s="163"/>
      <c r="P590" s="163"/>
      <c r="Q590" s="204"/>
      <c r="R590" s="173"/>
      <c r="S590" s="173"/>
      <c r="T590" s="173"/>
      <c r="U590" s="173"/>
      <c r="AC590" s="219"/>
      <c r="AD590" s="219"/>
      <c r="AE590" s="219"/>
      <c r="AF590" s="219"/>
      <c r="AG590" s="219"/>
      <c r="AH590" s="219"/>
      <c r="AI590" s="219"/>
    </row>
    <row r="591" spans="1:35" s="164" customFormat="1">
      <c r="A591" s="204"/>
      <c r="B591" s="165"/>
      <c r="C591" s="165"/>
      <c r="D591" s="163"/>
      <c r="E591" s="163"/>
      <c r="F591" s="165"/>
      <c r="G591" s="165"/>
      <c r="H591" s="163"/>
      <c r="I591" s="163"/>
      <c r="J591" s="163"/>
      <c r="K591" s="163"/>
      <c r="L591" s="163"/>
      <c r="M591" s="163"/>
      <c r="N591" s="163"/>
      <c r="O591" s="163"/>
      <c r="P591" s="163"/>
      <c r="Q591" s="204"/>
      <c r="R591" s="173"/>
      <c r="S591" s="173"/>
      <c r="T591" s="173"/>
      <c r="U591" s="173"/>
      <c r="AC591" s="219"/>
      <c r="AD591" s="219"/>
      <c r="AE591" s="219"/>
      <c r="AF591" s="219"/>
      <c r="AG591" s="219"/>
      <c r="AH591" s="219"/>
      <c r="AI591" s="219"/>
    </row>
    <row r="592" spans="1:35" s="164" customFormat="1">
      <c r="A592" s="204"/>
      <c r="B592" s="165"/>
      <c r="C592" s="165"/>
      <c r="D592" s="163"/>
      <c r="E592" s="163"/>
      <c r="F592" s="165"/>
      <c r="G592" s="165"/>
      <c r="H592" s="163"/>
      <c r="I592" s="163"/>
      <c r="J592" s="163"/>
      <c r="K592" s="163"/>
      <c r="L592" s="163"/>
      <c r="M592" s="163"/>
      <c r="N592" s="163"/>
      <c r="O592" s="163"/>
      <c r="P592" s="163"/>
      <c r="Q592" s="204"/>
      <c r="R592" s="173"/>
      <c r="S592" s="173"/>
      <c r="T592" s="173"/>
      <c r="U592" s="173"/>
      <c r="AC592" s="219"/>
      <c r="AD592" s="219"/>
      <c r="AE592" s="219"/>
      <c r="AF592" s="219"/>
      <c r="AG592" s="219"/>
      <c r="AH592" s="219"/>
      <c r="AI592" s="219"/>
    </row>
    <row r="593" spans="1:35" s="164" customFormat="1">
      <c r="A593" s="204"/>
      <c r="B593" s="165"/>
      <c r="C593" s="165"/>
      <c r="D593" s="163"/>
      <c r="E593" s="163"/>
      <c r="F593" s="165"/>
      <c r="G593" s="165"/>
      <c r="H593" s="163"/>
      <c r="I593" s="163"/>
      <c r="J593" s="163"/>
      <c r="K593" s="163"/>
      <c r="L593" s="163"/>
      <c r="M593" s="163"/>
      <c r="N593" s="163"/>
      <c r="O593" s="163"/>
      <c r="P593" s="163"/>
      <c r="Q593" s="204"/>
      <c r="R593" s="173"/>
      <c r="S593" s="173"/>
      <c r="T593" s="173"/>
      <c r="U593" s="173"/>
      <c r="AC593" s="219"/>
      <c r="AD593" s="219"/>
      <c r="AE593" s="219"/>
      <c r="AF593" s="219"/>
      <c r="AG593" s="219"/>
      <c r="AH593" s="219"/>
      <c r="AI593" s="219"/>
    </row>
    <row r="594" spans="1:35" s="164" customFormat="1">
      <c r="A594" s="204"/>
      <c r="B594" s="165"/>
      <c r="C594" s="165"/>
      <c r="D594" s="163"/>
      <c r="E594" s="163"/>
      <c r="F594" s="165"/>
      <c r="G594" s="165"/>
      <c r="H594" s="163"/>
      <c r="I594" s="163"/>
      <c r="J594" s="163"/>
      <c r="K594" s="163"/>
      <c r="L594" s="163"/>
      <c r="M594" s="163"/>
      <c r="N594" s="163"/>
      <c r="O594" s="163"/>
      <c r="P594" s="163"/>
      <c r="Q594" s="204"/>
      <c r="R594" s="173"/>
      <c r="S594" s="173"/>
      <c r="T594" s="173"/>
      <c r="U594" s="173"/>
      <c r="AC594" s="219"/>
      <c r="AD594" s="219"/>
      <c r="AE594" s="219"/>
      <c r="AF594" s="219"/>
      <c r="AG594" s="219"/>
      <c r="AH594" s="219"/>
      <c r="AI594" s="219"/>
    </row>
    <row r="595" spans="1:35" s="164" customFormat="1">
      <c r="A595" s="204"/>
      <c r="B595" s="165"/>
      <c r="C595" s="165"/>
      <c r="D595" s="163"/>
      <c r="E595" s="163"/>
      <c r="F595" s="165"/>
      <c r="G595" s="165"/>
      <c r="H595" s="163"/>
      <c r="I595" s="163"/>
      <c r="J595" s="163"/>
      <c r="K595" s="163"/>
      <c r="L595" s="163"/>
      <c r="M595" s="163"/>
      <c r="N595" s="163"/>
      <c r="O595" s="163"/>
      <c r="P595" s="163"/>
      <c r="Q595" s="204"/>
      <c r="R595" s="173"/>
      <c r="S595" s="173"/>
      <c r="T595" s="173"/>
      <c r="U595" s="173"/>
      <c r="AC595" s="219"/>
      <c r="AD595" s="219"/>
      <c r="AE595" s="219"/>
      <c r="AF595" s="219"/>
      <c r="AG595" s="219"/>
      <c r="AH595" s="219"/>
      <c r="AI595" s="219"/>
    </row>
    <row r="596" spans="1:35" s="164" customFormat="1">
      <c r="A596" s="204"/>
      <c r="B596" s="165"/>
      <c r="C596" s="165"/>
      <c r="D596" s="163"/>
      <c r="E596" s="163"/>
      <c r="F596" s="165"/>
      <c r="G596" s="165"/>
      <c r="H596" s="163"/>
      <c r="I596" s="163"/>
      <c r="J596" s="163"/>
      <c r="K596" s="163"/>
      <c r="L596" s="163"/>
      <c r="M596" s="163"/>
      <c r="N596" s="163"/>
      <c r="O596" s="163"/>
      <c r="P596" s="163"/>
      <c r="Q596" s="204"/>
      <c r="R596" s="173"/>
      <c r="S596" s="173"/>
      <c r="T596" s="173"/>
      <c r="U596" s="173"/>
      <c r="AC596" s="219"/>
      <c r="AD596" s="219"/>
      <c r="AE596" s="219"/>
      <c r="AF596" s="219"/>
      <c r="AG596" s="219"/>
      <c r="AH596" s="219"/>
      <c r="AI596" s="219"/>
    </row>
    <row r="597" spans="1:35" s="164" customFormat="1">
      <c r="A597" s="204"/>
      <c r="B597" s="165"/>
      <c r="C597" s="165"/>
      <c r="D597" s="163"/>
      <c r="E597" s="163"/>
      <c r="F597" s="165"/>
      <c r="G597" s="165"/>
      <c r="H597" s="163"/>
      <c r="I597" s="163"/>
      <c r="J597" s="163"/>
      <c r="K597" s="163"/>
      <c r="L597" s="163"/>
      <c r="M597" s="163"/>
      <c r="N597" s="163"/>
      <c r="O597" s="163"/>
      <c r="P597" s="163"/>
      <c r="Q597" s="204"/>
      <c r="R597" s="173"/>
      <c r="S597" s="173"/>
      <c r="T597" s="173"/>
      <c r="U597" s="173"/>
      <c r="AC597" s="219"/>
      <c r="AD597" s="219"/>
      <c r="AE597" s="219"/>
      <c r="AF597" s="219"/>
      <c r="AG597" s="219"/>
      <c r="AH597" s="219"/>
      <c r="AI597" s="219"/>
    </row>
    <row r="598" spans="1:35" s="164" customFormat="1">
      <c r="A598" s="204"/>
      <c r="B598" s="165"/>
      <c r="C598" s="165"/>
      <c r="D598" s="163"/>
      <c r="E598" s="163"/>
      <c r="F598" s="165"/>
      <c r="G598" s="165"/>
      <c r="H598" s="163"/>
      <c r="I598" s="163"/>
      <c r="J598" s="163"/>
      <c r="K598" s="163"/>
      <c r="L598" s="163"/>
      <c r="M598" s="163"/>
      <c r="N598" s="163"/>
      <c r="O598" s="163"/>
      <c r="P598" s="163"/>
      <c r="Q598" s="204"/>
      <c r="R598" s="173"/>
      <c r="S598" s="173"/>
      <c r="T598" s="173"/>
      <c r="U598" s="173"/>
      <c r="AC598" s="219"/>
      <c r="AD598" s="219"/>
      <c r="AE598" s="219"/>
      <c r="AF598" s="219"/>
      <c r="AG598" s="219"/>
      <c r="AH598" s="219"/>
      <c r="AI598" s="219"/>
    </row>
    <row r="599" spans="1:35" s="164" customFormat="1">
      <c r="A599" s="204"/>
      <c r="B599" s="165"/>
      <c r="C599" s="165"/>
      <c r="D599" s="163"/>
      <c r="E599" s="163"/>
      <c r="F599" s="165"/>
      <c r="G599" s="165"/>
      <c r="H599" s="163"/>
      <c r="I599" s="163"/>
      <c r="J599" s="163"/>
      <c r="K599" s="163"/>
      <c r="L599" s="163"/>
      <c r="M599" s="163"/>
      <c r="N599" s="163"/>
      <c r="O599" s="163"/>
      <c r="P599" s="163"/>
      <c r="Q599" s="204"/>
      <c r="R599" s="173"/>
      <c r="S599" s="173"/>
      <c r="T599" s="173"/>
      <c r="U599" s="173"/>
      <c r="AC599" s="219"/>
      <c r="AD599" s="219"/>
      <c r="AE599" s="219"/>
      <c r="AF599" s="219"/>
      <c r="AG599" s="219"/>
      <c r="AH599" s="219"/>
      <c r="AI599" s="219"/>
    </row>
    <row r="600" spans="1:35" s="164" customFormat="1">
      <c r="A600" s="204"/>
      <c r="B600" s="165"/>
      <c r="C600" s="165"/>
      <c r="D600" s="163"/>
      <c r="E600" s="163"/>
      <c r="F600" s="165"/>
      <c r="G600" s="165"/>
      <c r="H600" s="163"/>
      <c r="I600" s="163"/>
      <c r="J600" s="163"/>
      <c r="K600" s="163"/>
      <c r="L600" s="163"/>
      <c r="M600" s="163"/>
      <c r="N600" s="163"/>
      <c r="O600" s="163"/>
      <c r="P600" s="163"/>
      <c r="Q600" s="204"/>
      <c r="R600" s="173"/>
      <c r="S600" s="173"/>
      <c r="T600" s="173"/>
      <c r="U600" s="173"/>
      <c r="AC600" s="219"/>
      <c r="AD600" s="219"/>
      <c r="AE600" s="219"/>
      <c r="AF600" s="219"/>
      <c r="AG600" s="219"/>
      <c r="AH600" s="219"/>
      <c r="AI600" s="219"/>
    </row>
    <row r="601" spans="1:35" s="164" customFormat="1">
      <c r="A601" s="204"/>
      <c r="B601" s="165"/>
      <c r="C601" s="165"/>
      <c r="D601" s="163"/>
      <c r="E601" s="163"/>
      <c r="F601" s="165"/>
      <c r="G601" s="165"/>
      <c r="H601" s="163"/>
      <c r="I601" s="163"/>
      <c r="J601" s="163"/>
      <c r="K601" s="163"/>
      <c r="L601" s="163"/>
      <c r="M601" s="163"/>
      <c r="N601" s="163"/>
      <c r="O601" s="163"/>
      <c r="P601" s="163"/>
      <c r="Q601" s="204"/>
      <c r="R601" s="173"/>
      <c r="S601" s="173"/>
      <c r="T601" s="173"/>
      <c r="U601" s="173"/>
      <c r="AC601" s="219"/>
      <c r="AD601" s="219"/>
      <c r="AE601" s="219"/>
      <c r="AF601" s="219"/>
      <c r="AG601" s="219"/>
      <c r="AH601" s="219"/>
      <c r="AI601" s="219"/>
    </row>
    <row r="602" spans="1:35" s="164" customFormat="1">
      <c r="A602" s="204"/>
      <c r="B602" s="165"/>
      <c r="C602" s="165"/>
      <c r="D602" s="163"/>
      <c r="E602" s="163"/>
      <c r="F602" s="165"/>
      <c r="G602" s="165"/>
      <c r="H602" s="163"/>
      <c r="I602" s="163"/>
      <c r="J602" s="163"/>
      <c r="K602" s="163"/>
      <c r="L602" s="163"/>
      <c r="M602" s="163"/>
      <c r="N602" s="163"/>
      <c r="O602" s="163"/>
      <c r="P602" s="163"/>
      <c r="Q602" s="204"/>
      <c r="R602" s="173"/>
      <c r="S602" s="173"/>
      <c r="T602" s="173"/>
      <c r="U602" s="173"/>
      <c r="AC602" s="219"/>
      <c r="AD602" s="219"/>
      <c r="AE602" s="219"/>
      <c r="AF602" s="219"/>
      <c r="AG602" s="219"/>
      <c r="AH602" s="219"/>
      <c r="AI602" s="219"/>
    </row>
    <row r="603" spans="1:35" s="164" customFormat="1">
      <c r="A603" s="204"/>
      <c r="B603" s="165"/>
      <c r="C603" s="165"/>
      <c r="D603" s="163"/>
      <c r="E603" s="163"/>
      <c r="F603" s="165"/>
      <c r="G603" s="165"/>
      <c r="H603" s="163"/>
      <c r="I603" s="163"/>
      <c r="J603" s="163"/>
      <c r="K603" s="163"/>
      <c r="L603" s="163"/>
      <c r="M603" s="163"/>
      <c r="N603" s="163"/>
      <c r="O603" s="163"/>
      <c r="P603" s="163"/>
      <c r="Q603" s="204"/>
      <c r="R603" s="173"/>
      <c r="S603" s="173"/>
      <c r="T603" s="173"/>
      <c r="U603" s="173"/>
      <c r="AC603" s="219"/>
      <c r="AD603" s="219"/>
      <c r="AE603" s="219"/>
      <c r="AF603" s="219"/>
      <c r="AG603" s="219"/>
      <c r="AH603" s="219"/>
      <c r="AI603" s="219"/>
    </row>
    <row r="604" spans="1:35" s="164" customFormat="1">
      <c r="A604" s="204"/>
      <c r="B604" s="165"/>
      <c r="C604" s="165"/>
      <c r="D604" s="163"/>
      <c r="E604" s="163"/>
      <c r="F604" s="165"/>
      <c r="G604" s="165"/>
      <c r="H604" s="163"/>
      <c r="I604" s="163"/>
      <c r="J604" s="163"/>
      <c r="K604" s="163"/>
      <c r="L604" s="163"/>
      <c r="M604" s="163"/>
      <c r="N604" s="163"/>
      <c r="O604" s="163"/>
      <c r="P604" s="163"/>
      <c r="Q604" s="204"/>
      <c r="R604" s="173"/>
      <c r="S604" s="173"/>
      <c r="T604" s="173"/>
      <c r="U604" s="173"/>
      <c r="AC604" s="219"/>
      <c r="AD604" s="219"/>
      <c r="AE604" s="219"/>
      <c r="AF604" s="219"/>
      <c r="AG604" s="219"/>
      <c r="AH604" s="219"/>
      <c r="AI604" s="219"/>
    </row>
    <row r="605" spans="1:35" s="164" customFormat="1">
      <c r="A605" s="204"/>
      <c r="B605" s="165"/>
      <c r="C605" s="165"/>
      <c r="D605" s="163"/>
      <c r="E605" s="163"/>
      <c r="F605" s="165"/>
      <c r="G605" s="165"/>
      <c r="H605" s="163"/>
      <c r="I605" s="163"/>
      <c r="J605" s="163"/>
      <c r="K605" s="163"/>
      <c r="L605" s="163"/>
      <c r="M605" s="163"/>
      <c r="N605" s="163"/>
      <c r="O605" s="163"/>
      <c r="P605" s="163"/>
      <c r="Q605" s="204"/>
      <c r="R605" s="173"/>
      <c r="S605" s="173"/>
      <c r="T605" s="173"/>
      <c r="U605" s="173"/>
      <c r="AC605" s="219"/>
      <c r="AD605" s="219"/>
      <c r="AE605" s="219"/>
      <c r="AF605" s="219"/>
      <c r="AG605" s="219"/>
      <c r="AH605" s="219"/>
      <c r="AI605" s="219"/>
    </row>
    <row r="606" spans="1:35" s="164" customFormat="1">
      <c r="A606" s="204"/>
      <c r="B606" s="165"/>
      <c r="C606" s="165"/>
      <c r="D606" s="163"/>
      <c r="E606" s="163"/>
      <c r="F606" s="165"/>
      <c r="G606" s="165"/>
      <c r="H606" s="163"/>
      <c r="I606" s="163"/>
      <c r="J606" s="163"/>
      <c r="K606" s="163"/>
      <c r="L606" s="163"/>
      <c r="M606" s="163"/>
      <c r="N606" s="163"/>
      <c r="O606" s="163"/>
      <c r="P606" s="163"/>
      <c r="Q606" s="204"/>
      <c r="R606" s="173"/>
      <c r="S606" s="173"/>
      <c r="T606" s="173"/>
      <c r="U606" s="173"/>
      <c r="AC606" s="219"/>
      <c r="AD606" s="219"/>
      <c r="AE606" s="219"/>
      <c r="AF606" s="219"/>
      <c r="AG606" s="219"/>
      <c r="AH606" s="219"/>
      <c r="AI606" s="219"/>
    </row>
    <row r="607" spans="1:35" s="164" customFormat="1">
      <c r="A607" s="204"/>
      <c r="B607" s="165"/>
      <c r="C607" s="165"/>
      <c r="D607" s="163"/>
      <c r="E607" s="163"/>
      <c r="F607" s="165"/>
      <c r="G607" s="165"/>
      <c r="H607" s="163"/>
      <c r="I607" s="163"/>
      <c r="J607" s="163"/>
      <c r="K607" s="163"/>
      <c r="L607" s="163"/>
      <c r="M607" s="163"/>
      <c r="N607" s="163"/>
      <c r="O607" s="163"/>
      <c r="P607" s="163"/>
      <c r="Q607" s="204"/>
      <c r="R607" s="173"/>
      <c r="S607" s="173"/>
      <c r="T607" s="173"/>
      <c r="U607" s="173"/>
      <c r="AC607" s="219"/>
      <c r="AD607" s="219"/>
      <c r="AE607" s="219"/>
      <c r="AF607" s="219"/>
      <c r="AG607" s="219"/>
      <c r="AH607" s="219"/>
      <c r="AI607" s="219"/>
    </row>
    <row r="608" spans="1:35" s="164" customFormat="1">
      <c r="A608" s="204"/>
      <c r="B608" s="165"/>
      <c r="C608" s="165"/>
      <c r="D608" s="163"/>
      <c r="E608" s="163"/>
      <c r="F608" s="165"/>
      <c r="G608" s="165"/>
      <c r="H608" s="163"/>
      <c r="I608" s="163"/>
      <c r="J608" s="163"/>
      <c r="K608" s="163"/>
      <c r="L608" s="163"/>
      <c r="M608" s="163"/>
      <c r="N608" s="163"/>
      <c r="O608" s="163"/>
      <c r="P608" s="163"/>
      <c r="Q608" s="204"/>
      <c r="R608" s="173"/>
      <c r="S608" s="173"/>
      <c r="T608" s="173"/>
      <c r="U608" s="173"/>
      <c r="AC608" s="219"/>
      <c r="AD608" s="219"/>
      <c r="AE608" s="219"/>
      <c r="AF608" s="219"/>
      <c r="AG608" s="219"/>
      <c r="AH608" s="219"/>
      <c r="AI608" s="219"/>
    </row>
    <row r="609" spans="1:35" s="164" customFormat="1">
      <c r="A609" s="204"/>
      <c r="B609" s="165"/>
      <c r="C609" s="165"/>
      <c r="D609" s="163"/>
      <c r="E609" s="163"/>
      <c r="F609" s="165"/>
      <c r="G609" s="165"/>
      <c r="H609" s="163"/>
      <c r="I609" s="163"/>
      <c r="J609" s="163"/>
      <c r="K609" s="163"/>
      <c r="L609" s="163"/>
      <c r="M609" s="163"/>
      <c r="N609" s="163"/>
      <c r="O609" s="163"/>
      <c r="P609" s="163"/>
      <c r="Q609" s="204"/>
      <c r="R609" s="173"/>
      <c r="S609" s="173"/>
      <c r="T609" s="173"/>
      <c r="U609" s="173"/>
      <c r="AC609" s="219"/>
      <c r="AD609" s="219"/>
      <c r="AE609" s="219"/>
      <c r="AF609" s="219"/>
      <c r="AG609" s="219"/>
      <c r="AH609" s="219"/>
      <c r="AI609" s="219"/>
    </row>
    <row r="610" spans="1:35" s="164" customFormat="1">
      <c r="A610" s="204"/>
      <c r="B610" s="165"/>
      <c r="C610" s="165"/>
      <c r="D610" s="163"/>
      <c r="E610" s="163"/>
      <c r="F610" s="165"/>
      <c r="G610" s="165"/>
      <c r="H610" s="163"/>
      <c r="I610" s="163"/>
      <c r="J610" s="163"/>
      <c r="K610" s="163"/>
      <c r="L610" s="163"/>
      <c r="M610" s="163"/>
      <c r="N610" s="163"/>
      <c r="O610" s="163"/>
      <c r="P610" s="163"/>
      <c r="Q610" s="204"/>
      <c r="R610" s="173"/>
      <c r="S610" s="173"/>
      <c r="T610" s="173"/>
      <c r="U610" s="173"/>
      <c r="AC610" s="219"/>
      <c r="AD610" s="219"/>
      <c r="AE610" s="219"/>
      <c r="AF610" s="219"/>
      <c r="AG610" s="219"/>
      <c r="AH610" s="219"/>
      <c r="AI610" s="219"/>
    </row>
    <row r="611" spans="1:35" s="164" customFormat="1">
      <c r="A611" s="204"/>
      <c r="B611" s="165"/>
      <c r="C611" s="165"/>
      <c r="D611" s="163"/>
      <c r="E611" s="163"/>
      <c r="F611" s="165"/>
      <c r="G611" s="165"/>
      <c r="H611" s="163"/>
      <c r="I611" s="163"/>
      <c r="J611" s="163"/>
      <c r="K611" s="163"/>
      <c r="L611" s="163"/>
      <c r="M611" s="163"/>
      <c r="N611" s="163"/>
      <c r="O611" s="163"/>
      <c r="P611" s="163"/>
      <c r="Q611" s="204"/>
      <c r="R611" s="173"/>
      <c r="S611" s="173"/>
      <c r="T611" s="173"/>
      <c r="U611" s="173"/>
      <c r="AC611" s="219"/>
      <c r="AD611" s="219"/>
      <c r="AE611" s="219"/>
      <c r="AF611" s="219"/>
      <c r="AG611" s="219"/>
      <c r="AH611" s="219"/>
      <c r="AI611" s="219"/>
    </row>
    <row r="612" spans="1:35" s="164" customFormat="1">
      <c r="A612" s="204"/>
      <c r="B612" s="165"/>
      <c r="C612" s="165"/>
      <c r="D612" s="163"/>
      <c r="E612" s="163"/>
      <c r="F612" s="165"/>
      <c r="G612" s="165"/>
      <c r="H612" s="163"/>
      <c r="I612" s="163"/>
      <c r="J612" s="163"/>
      <c r="K612" s="163"/>
      <c r="L612" s="163"/>
      <c r="M612" s="163"/>
      <c r="N612" s="163"/>
      <c r="O612" s="163"/>
      <c r="P612" s="163"/>
      <c r="Q612" s="204"/>
      <c r="R612" s="173"/>
      <c r="S612" s="173"/>
      <c r="T612" s="173"/>
      <c r="U612" s="173"/>
      <c r="AC612" s="219"/>
      <c r="AD612" s="219"/>
      <c r="AE612" s="219"/>
      <c r="AF612" s="219"/>
      <c r="AG612" s="219"/>
      <c r="AH612" s="219"/>
      <c r="AI612" s="219"/>
    </row>
    <row r="613" spans="1:35" s="164" customFormat="1">
      <c r="A613" s="204"/>
      <c r="B613" s="165"/>
      <c r="C613" s="165"/>
      <c r="D613" s="163"/>
      <c r="E613" s="163"/>
      <c r="F613" s="165"/>
      <c r="G613" s="165"/>
      <c r="H613" s="163"/>
      <c r="I613" s="163"/>
      <c r="J613" s="163"/>
      <c r="K613" s="163"/>
      <c r="L613" s="163"/>
      <c r="M613" s="163"/>
      <c r="N613" s="163"/>
      <c r="O613" s="163"/>
      <c r="P613" s="163"/>
      <c r="Q613" s="204"/>
      <c r="R613" s="173"/>
      <c r="S613" s="173"/>
      <c r="T613" s="173"/>
      <c r="U613" s="173"/>
      <c r="AC613" s="219"/>
      <c r="AD613" s="219"/>
      <c r="AE613" s="219"/>
      <c r="AF613" s="219"/>
      <c r="AG613" s="219"/>
      <c r="AH613" s="219"/>
      <c r="AI613" s="219"/>
    </row>
    <row r="614" spans="1:35" s="164" customFormat="1">
      <c r="A614" s="204"/>
      <c r="B614" s="165"/>
      <c r="C614" s="165"/>
      <c r="D614" s="163"/>
      <c r="E614" s="163"/>
      <c r="F614" s="165"/>
      <c r="G614" s="165"/>
      <c r="H614" s="163"/>
      <c r="I614" s="163"/>
      <c r="J614" s="163"/>
      <c r="K614" s="163"/>
      <c r="L614" s="163"/>
      <c r="M614" s="163"/>
      <c r="N614" s="163"/>
      <c r="O614" s="163"/>
      <c r="P614" s="163"/>
      <c r="Q614" s="204"/>
      <c r="R614" s="173"/>
      <c r="S614" s="173"/>
      <c r="T614" s="173"/>
      <c r="U614" s="173"/>
      <c r="AC614" s="219"/>
      <c r="AD614" s="219"/>
      <c r="AE614" s="219"/>
      <c r="AF614" s="219"/>
      <c r="AG614" s="219"/>
      <c r="AH614" s="219"/>
      <c r="AI614" s="219"/>
    </row>
    <row r="615" spans="1:35" s="164" customFormat="1">
      <c r="A615" s="204"/>
      <c r="B615" s="165"/>
      <c r="C615" s="165"/>
      <c r="D615" s="163"/>
      <c r="E615" s="163"/>
      <c r="F615" s="165"/>
      <c r="G615" s="165"/>
      <c r="H615" s="163"/>
      <c r="I615" s="163"/>
      <c r="J615" s="163"/>
      <c r="K615" s="163"/>
      <c r="L615" s="163"/>
      <c r="M615" s="163"/>
      <c r="N615" s="163"/>
      <c r="O615" s="163"/>
      <c r="P615" s="163"/>
      <c r="Q615" s="204"/>
      <c r="R615" s="173"/>
      <c r="S615" s="173"/>
      <c r="T615" s="173"/>
      <c r="U615" s="173"/>
      <c r="AC615" s="219"/>
      <c r="AD615" s="219"/>
      <c r="AE615" s="219"/>
      <c r="AF615" s="219"/>
      <c r="AG615" s="219"/>
      <c r="AH615" s="219"/>
      <c r="AI615" s="219"/>
    </row>
    <row r="616" spans="1:35" s="164" customFormat="1">
      <c r="A616" s="204"/>
      <c r="B616" s="165"/>
      <c r="C616" s="165"/>
      <c r="D616" s="163"/>
      <c r="E616" s="163"/>
      <c r="F616" s="165"/>
      <c r="G616" s="165"/>
      <c r="H616" s="163"/>
      <c r="I616" s="163"/>
      <c r="J616" s="163"/>
      <c r="K616" s="163"/>
      <c r="L616" s="163"/>
      <c r="M616" s="163"/>
      <c r="N616" s="163"/>
      <c r="O616" s="163"/>
      <c r="P616" s="163"/>
      <c r="Q616" s="204"/>
      <c r="R616" s="173"/>
      <c r="S616" s="173"/>
      <c r="T616" s="173"/>
      <c r="U616" s="173"/>
      <c r="AC616" s="219"/>
      <c r="AD616" s="219"/>
      <c r="AE616" s="219"/>
      <c r="AF616" s="219"/>
      <c r="AG616" s="219"/>
      <c r="AH616" s="219"/>
      <c r="AI616" s="219"/>
    </row>
    <row r="617" spans="1:35" s="164" customFormat="1">
      <c r="A617" s="204"/>
      <c r="B617" s="165"/>
      <c r="C617" s="165"/>
      <c r="D617" s="163"/>
      <c r="E617" s="163"/>
      <c r="F617" s="165"/>
      <c r="G617" s="165"/>
      <c r="H617" s="163"/>
      <c r="I617" s="163"/>
      <c r="J617" s="163"/>
      <c r="K617" s="163"/>
      <c r="L617" s="163"/>
      <c r="M617" s="163"/>
      <c r="N617" s="163"/>
      <c r="O617" s="163"/>
      <c r="P617" s="163"/>
      <c r="Q617" s="204"/>
      <c r="R617" s="173"/>
      <c r="S617" s="173"/>
      <c r="T617" s="173"/>
      <c r="U617" s="173"/>
      <c r="AC617" s="219"/>
      <c r="AD617" s="219"/>
      <c r="AE617" s="219"/>
      <c r="AF617" s="219"/>
      <c r="AG617" s="219"/>
      <c r="AH617" s="219"/>
      <c r="AI617" s="219"/>
    </row>
    <row r="618" spans="1:35" s="164" customFormat="1">
      <c r="A618" s="204"/>
      <c r="B618" s="165"/>
      <c r="C618" s="165"/>
      <c r="D618" s="163"/>
      <c r="E618" s="163"/>
      <c r="F618" s="165"/>
      <c r="G618" s="165"/>
      <c r="H618" s="163"/>
      <c r="I618" s="163"/>
      <c r="J618" s="163"/>
      <c r="K618" s="163"/>
      <c r="L618" s="163"/>
      <c r="M618" s="163"/>
      <c r="N618" s="163"/>
      <c r="O618" s="163"/>
      <c r="P618" s="163"/>
      <c r="Q618" s="204"/>
      <c r="R618" s="173"/>
      <c r="S618" s="173"/>
      <c r="T618" s="173"/>
      <c r="U618" s="173"/>
      <c r="AC618" s="219"/>
      <c r="AD618" s="219"/>
      <c r="AE618" s="219"/>
      <c r="AF618" s="219"/>
      <c r="AG618" s="219"/>
      <c r="AH618" s="219"/>
      <c r="AI618" s="219"/>
    </row>
    <row r="619" spans="1:35" s="164" customFormat="1">
      <c r="A619" s="204"/>
      <c r="B619" s="165"/>
      <c r="C619" s="165"/>
      <c r="D619" s="163"/>
      <c r="E619" s="163"/>
      <c r="F619" s="165"/>
      <c r="G619" s="165"/>
      <c r="H619" s="163"/>
      <c r="I619" s="163"/>
      <c r="J619" s="163"/>
      <c r="K619" s="163"/>
      <c r="L619" s="163"/>
      <c r="M619" s="163"/>
      <c r="N619" s="163"/>
      <c r="O619" s="163"/>
      <c r="P619" s="163"/>
      <c r="Q619" s="204"/>
      <c r="R619" s="173"/>
      <c r="S619" s="173"/>
      <c r="T619" s="173"/>
      <c r="U619" s="173"/>
      <c r="AC619" s="219"/>
      <c r="AD619" s="219"/>
      <c r="AE619" s="219"/>
      <c r="AF619" s="219"/>
      <c r="AG619" s="219"/>
      <c r="AH619" s="219"/>
      <c r="AI619" s="219"/>
    </row>
    <row r="620" spans="1:35" s="164" customFormat="1">
      <c r="A620" s="204"/>
      <c r="B620" s="165"/>
      <c r="C620" s="165"/>
      <c r="D620" s="163"/>
      <c r="E620" s="163"/>
      <c r="F620" s="165"/>
      <c r="G620" s="165"/>
      <c r="H620" s="163"/>
      <c r="I620" s="163"/>
      <c r="J620" s="163"/>
      <c r="K620" s="163"/>
      <c r="L620" s="163"/>
      <c r="M620" s="163"/>
      <c r="N620" s="163"/>
      <c r="O620" s="163"/>
      <c r="P620" s="163"/>
      <c r="Q620" s="204"/>
      <c r="R620" s="173"/>
      <c r="S620" s="173"/>
      <c r="T620" s="173"/>
      <c r="U620" s="173"/>
      <c r="AC620" s="219"/>
      <c r="AD620" s="219"/>
      <c r="AE620" s="219"/>
      <c r="AF620" s="219"/>
      <c r="AG620" s="219"/>
      <c r="AH620" s="219"/>
      <c r="AI620" s="219"/>
    </row>
    <row r="621" spans="1:35" s="164" customFormat="1">
      <c r="A621" s="204"/>
      <c r="B621" s="165"/>
      <c r="C621" s="165"/>
      <c r="D621" s="163"/>
      <c r="E621" s="163"/>
      <c r="F621" s="165"/>
      <c r="G621" s="165"/>
      <c r="H621" s="163"/>
      <c r="I621" s="163"/>
      <c r="J621" s="163"/>
      <c r="K621" s="163"/>
      <c r="L621" s="163"/>
      <c r="M621" s="163"/>
      <c r="N621" s="163"/>
      <c r="O621" s="163"/>
      <c r="P621" s="163"/>
      <c r="Q621" s="204"/>
      <c r="R621" s="173"/>
      <c r="S621" s="173"/>
      <c r="T621" s="173"/>
      <c r="U621" s="173"/>
      <c r="AC621" s="219"/>
      <c r="AD621" s="219"/>
      <c r="AE621" s="219"/>
      <c r="AF621" s="219"/>
      <c r="AG621" s="219"/>
      <c r="AH621" s="219"/>
      <c r="AI621" s="219"/>
    </row>
    <row r="622" spans="1:35" s="164" customFormat="1">
      <c r="A622" s="204"/>
      <c r="B622" s="165"/>
      <c r="C622" s="165"/>
      <c r="D622" s="163"/>
      <c r="E622" s="163"/>
      <c r="F622" s="165"/>
      <c r="G622" s="165"/>
      <c r="H622" s="163"/>
      <c r="I622" s="163"/>
      <c r="J622" s="163"/>
      <c r="K622" s="163"/>
      <c r="L622" s="163"/>
      <c r="M622" s="163"/>
      <c r="N622" s="163"/>
      <c r="O622" s="163"/>
      <c r="P622" s="163"/>
      <c r="Q622" s="204"/>
      <c r="R622" s="173"/>
      <c r="S622" s="173"/>
      <c r="T622" s="173"/>
      <c r="U622" s="173"/>
      <c r="AC622" s="219"/>
      <c r="AD622" s="219"/>
      <c r="AE622" s="219"/>
      <c r="AF622" s="219"/>
      <c r="AG622" s="219"/>
      <c r="AH622" s="219"/>
      <c r="AI622" s="219"/>
    </row>
    <row r="623" spans="1:35" s="164" customFormat="1">
      <c r="A623" s="204"/>
      <c r="B623" s="165"/>
      <c r="C623" s="165"/>
      <c r="D623" s="163"/>
      <c r="E623" s="163"/>
      <c r="F623" s="165"/>
      <c r="G623" s="165"/>
      <c r="H623" s="163"/>
      <c r="I623" s="163"/>
      <c r="J623" s="163"/>
      <c r="K623" s="163"/>
      <c r="L623" s="163"/>
      <c r="M623" s="163"/>
      <c r="N623" s="163"/>
      <c r="O623" s="163"/>
      <c r="P623" s="163"/>
      <c r="Q623" s="204"/>
      <c r="R623" s="173"/>
      <c r="S623" s="173"/>
      <c r="T623" s="173"/>
      <c r="U623" s="173"/>
      <c r="AC623" s="219"/>
      <c r="AD623" s="219"/>
      <c r="AE623" s="219"/>
      <c r="AF623" s="219"/>
      <c r="AG623" s="219"/>
      <c r="AH623" s="219"/>
      <c r="AI623" s="219"/>
    </row>
    <row r="624" spans="1:35" s="164" customFormat="1">
      <c r="A624" s="204"/>
      <c r="B624" s="165"/>
      <c r="C624" s="165"/>
      <c r="D624" s="163"/>
      <c r="E624" s="163"/>
      <c r="F624" s="165"/>
      <c r="G624" s="165"/>
      <c r="H624" s="163"/>
      <c r="I624" s="163"/>
      <c r="J624" s="163"/>
      <c r="K624" s="163"/>
      <c r="L624" s="163"/>
      <c r="M624" s="163"/>
      <c r="N624" s="163"/>
      <c r="O624" s="163"/>
      <c r="P624" s="163"/>
      <c r="Q624" s="204"/>
      <c r="R624" s="173"/>
      <c r="S624" s="173"/>
      <c r="T624" s="173"/>
      <c r="U624" s="173"/>
      <c r="AC624" s="219"/>
      <c r="AD624" s="219"/>
      <c r="AE624" s="219"/>
      <c r="AF624" s="219"/>
      <c r="AG624" s="219"/>
      <c r="AH624" s="219"/>
      <c r="AI624" s="219"/>
    </row>
    <row r="625" spans="1:35" s="164" customFormat="1">
      <c r="A625" s="204"/>
      <c r="B625" s="165"/>
      <c r="C625" s="165"/>
      <c r="D625" s="163"/>
      <c r="E625" s="163"/>
      <c r="F625" s="165"/>
      <c r="G625" s="165"/>
      <c r="H625" s="163"/>
      <c r="I625" s="163"/>
      <c r="J625" s="163"/>
      <c r="K625" s="163"/>
      <c r="L625" s="163"/>
      <c r="M625" s="163"/>
      <c r="N625" s="163"/>
      <c r="O625" s="163"/>
      <c r="P625" s="163"/>
      <c r="Q625" s="204"/>
      <c r="R625" s="173"/>
      <c r="S625" s="173"/>
      <c r="T625" s="173"/>
      <c r="U625" s="173"/>
      <c r="AC625" s="219"/>
      <c r="AD625" s="219"/>
      <c r="AE625" s="219"/>
      <c r="AF625" s="219"/>
      <c r="AG625" s="219"/>
      <c r="AH625" s="219"/>
      <c r="AI625" s="219"/>
    </row>
    <row r="626" spans="1:35" s="164" customFormat="1">
      <c r="A626" s="204"/>
      <c r="B626" s="165"/>
      <c r="C626" s="165"/>
      <c r="D626" s="163"/>
      <c r="E626" s="163"/>
      <c r="F626" s="165"/>
      <c r="G626" s="165"/>
      <c r="H626" s="163"/>
      <c r="I626" s="163"/>
      <c r="J626" s="163"/>
      <c r="K626" s="163"/>
      <c r="L626" s="163"/>
      <c r="M626" s="163"/>
      <c r="N626" s="163"/>
      <c r="O626" s="163"/>
      <c r="P626" s="163"/>
      <c r="Q626" s="204"/>
      <c r="R626" s="173"/>
      <c r="S626" s="173"/>
      <c r="T626" s="173"/>
      <c r="U626" s="173"/>
      <c r="AC626" s="219"/>
      <c r="AD626" s="219"/>
      <c r="AE626" s="219"/>
      <c r="AF626" s="219"/>
      <c r="AG626" s="219"/>
      <c r="AH626" s="219"/>
      <c r="AI626" s="219"/>
    </row>
    <row r="627" spans="1:35" s="164" customFormat="1">
      <c r="A627" s="204"/>
      <c r="B627" s="165"/>
      <c r="C627" s="165"/>
      <c r="D627" s="163"/>
      <c r="E627" s="163"/>
      <c r="F627" s="165"/>
      <c r="G627" s="165"/>
      <c r="H627" s="163"/>
      <c r="I627" s="163"/>
      <c r="J627" s="163"/>
      <c r="K627" s="163"/>
      <c r="L627" s="163"/>
      <c r="M627" s="163"/>
      <c r="N627" s="163"/>
      <c r="O627" s="163"/>
      <c r="P627" s="163"/>
      <c r="Q627" s="204"/>
      <c r="R627" s="173"/>
      <c r="S627" s="173"/>
      <c r="T627" s="173"/>
      <c r="U627" s="173"/>
      <c r="AC627" s="219"/>
      <c r="AD627" s="219"/>
      <c r="AE627" s="219"/>
      <c r="AF627" s="219"/>
      <c r="AG627" s="219"/>
      <c r="AH627" s="219"/>
      <c r="AI627" s="219"/>
    </row>
    <row r="628" spans="1:35" s="164" customFormat="1">
      <c r="A628" s="204"/>
      <c r="B628" s="165"/>
      <c r="C628" s="165"/>
      <c r="D628" s="163"/>
      <c r="E628" s="163"/>
      <c r="F628" s="165"/>
      <c r="G628" s="165"/>
      <c r="H628" s="163"/>
      <c r="I628" s="163"/>
      <c r="J628" s="163"/>
      <c r="K628" s="163"/>
      <c r="L628" s="163"/>
      <c r="M628" s="163"/>
      <c r="N628" s="163"/>
      <c r="O628" s="163"/>
      <c r="P628" s="163"/>
      <c r="Q628" s="204"/>
      <c r="R628" s="173"/>
      <c r="S628" s="173"/>
      <c r="T628" s="173"/>
      <c r="U628" s="173"/>
      <c r="AC628" s="219"/>
      <c r="AD628" s="219"/>
      <c r="AE628" s="219"/>
      <c r="AF628" s="219"/>
      <c r="AG628" s="219"/>
      <c r="AH628" s="219"/>
      <c r="AI628" s="219"/>
    </row>
    <row r="629" spans="1:35" s="164" customFormat="1">
      <c r="A629" s="204"/>
      <c r="B629" s="165"/>
      <c r="C629" s="165"/>
      <c r="D629" s="163"/>
      <c r="E629" s="163"/>
      <c r="F629" s="165"/>
      <c r="G629" s="165"/>
      <c r="H629" s="163"/>
      <c r="I629" s="163"/>
      <c r="J629" s="163"/>
      <c r="K629" s="163"/>
      <c r="L629" s="163"/>
      <c r="M629" s="163"/>
      <c r="N629" s="163"/>
      <c r="O629" s="163"/>
      <c r="P629" s="163"/>
      <c r="Q629" s="204"/>
      <c r="R629" s="173"/>
      <c r="S629" s="173"/>
      <c r="T629" s="173"/>
      <c r="U629" s="173"/>
      <c r="AC629" s="219"/>
      <c r="AD629" s="219"/>
      <c r="AE629" s="219"/>
      <c r="AF629" s="219"/>
      <c r="AG629" s="219"/>
      <c r="AH629" s="219"/>
      <c r="AI629" s="219"/>
    </row>
    <row r="630" spans="1:35" s="164" customFormat="1">
      <c r="A630" s="204"/>
      <c r="B630" s="165"/>
      <c r="C630" s="165"/>
      <c r="D630" s="163"/>
      <c r="E630" s="163"/>
      <c r="F630" s="165"/>
      <c r="G630" s="165"/>
      <c r="H630" s="163"/>
      <c r="I630" s="163"/>
      <c r="J630" s="163"/>
      <c r="K630" s="163"/>
      <c r="L630" s="163"/>
      <c r="M630" s="163"/>
      <c r="N630" s="163"/>
      <c r="O630" s="163"/>
      <c r="P630" s="163"/>
      <c r="Q630" s="204"/>
      <c r="R630" s="173"/>
      <c r="S630" s="173"/>
      <c r="T630" s="173"/>
      <c r="U630" s="173"/>
      <c r="AC630" s="219"/>
      <c r="AD630" s="219"/>
      <c r="AE630" s="219"/>
      <c r="AF630" s="219"/>
      <c r="AG630" s="219"/>
      <c r="AH630" s="219"/>
      <c r="AI630" s="219"/>
    </row>
    <row r="631" spans="1:35" s="164" customFormat="1">
      <c r="A631" s="204"/>
      <c r="B631" s="165"/>
      <c r="C631" s="165"/>
      <c r="D631" s="163"/>
      <c r="E631" s="163"/>
      <c r="F631" s="165"/>
      <c r="G631" s="165"/>
      <c r="H631" s="163"/>
      <c r="I631" s="163"/>
      <c r="J631" s="163"/>
      <c r="K631" s="163"/>
      <c r="L631" s="163"/>
      <c r="M631" s="163"/>
      <c r="N631" s="163"/>
      <c r="O631" s="163"/>
      <c r="P631" s="163"/>
      <c r="Q631" s="204"/>
      <c r="R631" s="173"/>
      <c r="S631" s="173"/>
      <c r="T631" s="173"/>
      <c r="U631" s="173"/>
      <c r="AC631" s="219"/>
      <c r="AD631" s="219"/>
      <c r="AE631" s="219"/>
      <c r="AF631" s="219"/>
      <c r="AG631" s="219"/>
      <c r="AH631" s="219"/>
      <c r="AI631" s="219"/>
    </row>
    <row r="632" spans="1:35" s="164" customFormat="1">
      <c r="A632" s="204"/>
      <c r="B632" s="165"/>
      <c r="C632" s="165"/>
      <c r="D632" s="163"/>
      <c r="E632" s="163"/>
      <c r="F632" s="165"/>
      <c r="G632" s="165"/>
      <c r="H632" s="163"/>
      <c r="I632" s="163"/>
      <c r="J632" s="163"/>
      <c r="K632" s="163"/>
      <c r="L632" s="163"/>
      <c r="M632" s="163"/>
      <c r="N632" s="163"/>
      <c r="O632" s="163"/>
      <c r="P632" s="163"/>
      <c r="Q632" s="204"/>
      <c r="R632" s="173"/>
      <c r="S632" s="173"/>
      <c r="T632" s="173"/>
      <c r="U632" s="173"/>
      <c r="AC632" s="219"/>
      <c r="AD632" s="219"/>
      <c r="AE632" s="219"/>
      <c r="AF632" s="219"/>
      <c r="AG632" s="219"/>
      <c r="AH632" s="219"/>
      <c r="AI632" s="219"/>
    </row>
    <row r="633" spans="1:35" s="164" customFormat="1">
      <c r="A633" s="204"/>
      <c r="B633" s="165"/>
      <c r="C633" s="165"/>
      <c r="D633" s="163"/>
      <c r="E633" s="163"/>
      <c r="F633" s="165"/>
      <c r="G633" s="165"/>
      <c r="H633" s="163"/>
      <c r="I633" s="163"/>
      <c r="J633" s="163"/>
      <c r="K633" s="163"/>
      <c r="L633" s="163"/>
      <c r="M633" s="163"/>
      <c r="N633" s="163"/>
      <c r="O633" s="163"/>
      <c r="P633" s="163"/>
      <c r="Q633" s="204"/>
      <c r="R633" s="173"/>
      <c r="S633" s="173"/>
      <c r="T633" s="173"/>
      <c r="U633" s="173"/>
      <c r="AC633" s="219"/>
      <c r="AD633" s="219"/>
      <c r="AE633" s="219"/>
      <c r="AF633" s="219"/>
      <c r="AG633" s="219"/>
      <c r="AH633" s="219"/>
      <c r="AI633" s="219"/>
    </row>
    <row r="634" spans="1:35" s="164" customFormat="1">
      <c r="A634" s="204"/>
      <c r="B634" s="165"/>
      <c r="C634" s="165"/>
      <c r="D634" s="163"/>
      <c r="E634" s="163"/>
      <c r="F634" s="165"/>
      <c r="G634" s="165"/>
      <c r="H634" s="163"/>
      <c r="I634" s="163"/>
      <c r="J634" s="163"/>
      <c r="K634" s="163"/>
      <c r="L634" s="163"/>
      <c r="M634" s="163"/>
      <c r="N634" s="163"/>
      <c r="O634" s="163"/>
      <c r="P634" s="163"/>
      <c r="Q634" s="204"/>
      <c r="R634" s="173"/>
      <c r="S634" s="173"/>
      <c r="T634" s="173"/>
      <c r="U634" s="173"/>
      <c r="AC634" s="219"/>
      <c r="AD634" s="219"/>
      <c r="AE634" s="219"/>
      <c r="AF634" s="219"/>
      <c r="AG634" s="219"/>
      <c r="AH634" s="219"/>
      <c r="AI634" s="219"/>
    </row>
    <row r="635" spans="1:35" s="164" customFormat="1">
      <c r="A635" s="204"/>
      <c r="B635" s="165"/>
      <c r="C635" s="165"/>
      <c r="D635" s="163"/>
      <c r="E635" s="163"/>
      <c r="F635" s="165"/>
      <c r="G635" s="165"/>
      <c r="H635" s="163"/>
      <c r="I635" s="163"/>
      <c r="J635" s="163"/>
      <c r="K635" s="163"/>
      <c r="L635" s="163"/>
      <c r="M635" s="163"/>
      <c r="N635" s="163"/>
      <c r="O635" s="163"/>
      <c r="P635" s="163"/>
      <c r="Q635" s="204"/>
      <c r="R635" s="173"/>
      <c r="S635" s="173"/>
      <c r="T635" s="173"/>
      <c r="U635" s="173"/>
      <c r="AC635" s="219"/>
      <c r="AD635" s="219"/>
      <c r="AE635" s="219"/>
      <c r="AF635" s="219"/>
      <c r="AG635" s="219"/>
      <c r="AH635" s="219"/>
      <c r="AI635" s="219"/>
    </row>
    <row r="636" spans="1:35" s="164" customFormat="1">
      <c r="A636" s="204"/>
      <c r="B636" s="165"/>
      <c r="C636" s="165"/>
      <c r="D636" s="163"/>
      <c r="E636" s="163"/>
      <c r="F636" s="165"/>
      <c r="G636" s="165"/>
      <c r="H636" s="163"/>
      <c r="I636" s="163"/>
      <c r="J636" s="163"/>
      <c r="K636" s="163"/>
      <c r="L636" s="163"/>
      <c r="M636" s="163"/>
      <c r="N636" s="163"/>
      <c r="O636" s="163"/>
      <c r="P636" s="163"/>
      <c r="Q636" s="204"/>
      <c r="R636" s="173"/>
      <c r="S636" s="173"/>
      <c r="T636" s="173"/>
      <c r="U636" s="173"/>
      <c r="AC636" s="219"/>
      <c r="AD636" s="219"/>
      <c r="AE636" s="219"/>
      <c r="AF636" s="219"/>
      <c r="AG636" s="219"/>
      <c r="AH636" s="219"/>
      <c r="AI636" s="219"/>
    </row>
    <row r="637" spans="1:35" s="164" customFormat="1">
      <c r="A637" s="204"/>
      <c r="B637" s="165"/>
      <c r="C637" s="165"/>
      <c r="D637" s="163"/>
      <c r="E637" s="163"/>
      <c r="F637" s="165"/>
      <c r="G637" s="165"/>
      <c r="H637" s="163"/>
      <c r="I637" s="163"/>
      <c r="J637" s="163"/>
      <c r="K637" s="163"/>
      <c r="L637" s="163"/>
      <c r="M637" s="163"/>
      <c r="N637" s="163"/>
      <c r="O637" s="163"/>
      <c r="P637" s="163"/>
      <c r="Q637" s="204"/>
      <c r="R637" s="173"/>
      <c r="S637" s="173"/>
      <c r="T637" s="173"/>
      <c r="U637" s="173"/>
      <c r="AC637" s="219"/>
      <c r="AD637" s="219"/>
      <c r="AE637" s="219"/>
      <c r="AF637" s="219"/>
      <c r="AG637" s="219"/>
      <c r="AH637" s="219"/>
      <c r="AI637" s="219"/>
    </row>
    <row r="638" spans="1:35" s="164" customFormat="1">
      <c r="A638" s="204"/>
      <c r="B638" s="165"/>
      <c r="C638" s="165"/>
      <c r="D638" s="163"/>
      <c r="E638" s="163"/>
      <c r="F638" s="165"/>
      <c r="G638" s="165"/>
      <c r="H638" s="163"/>
      <c r="I638" s="163"/>
      <c r="J638" s="163"/>
      <c r="K638" s="163"/>
      <c r="L638" s="163"/>
      <c r="M638" s="163"/>
      <c r="N638" s="163"/>
      <c r="O638" s="163"/>
      <c r="P638" s="163"/>
      <c r="Q638" s="204"/>
      <c r="R638" s="173"/>
      <c r="S638" s="173"/>
      <c r="T638" s="173"/>
      <c r="U638" s="173"/>
      <c r="AC638" s="219"/>
      <c r="AD638" s="219"/>
      <c r="AE638" s="219"/>
      <c r="AF638" s="219"/>
      <c r="AG638" s="219"/>
      <c r="AH638" s="219"/>
      <c r="AI638" s="219"/>
    </row>
    <row r="639" spans="1:35" s="164" customFormat="1">
      <c r="A639" s="204"/>
      <c r="B639" s="165"/>
      <c r="C639" s="165"/>
      <c r="D639" s="163"/>
      <c r="E639" s="163"/>
      <c r="F639" s="165"/>
      <c r="G639" s="165"/>
      <c r="H639" s="163"/>
      <c r="I639" s="163"/>
      <c r="J639" s="163"/>
      <c r="K639" s="163"/>
      <c r="L639" s="163"/>
      <c r="M639" s="163"/>
      <c r="N639" s="163"/>
      <c r="O639" s="163"/>
      <c r="P639" s="163"/>
      <c r="Q639" s="204"/>
      <c r="R639" s="173"/>
      <c r="S639" s="173"/>
      <c r="T639" s="173"/>
      <c r="U639" s="173"/>
      <c r="AC639" s="219"/>
      <c r="AD639" s="219"/>
      <c r="AE639" s="219"/>
      <c r="AF639" s="219"/>
      <c r="AG639" s="219"/>
      <c r="AH639" s="219"/>
      <c r="AI639" s="219"/>
    </row>
    <row r="640" spans="1:35" s="164" customFormat="1">
      <c r="A640" s="204"/>
      <c r="B640" s="165"/>
      <c r="C640" s="165"/>
      <c r="D640" s="163"/>
      <c r="E640" s="163"/>
      <c r="F640" s="165"/>
      <c r="G640" s="165"/>
      <c r="H640" s="163"/>
      <c r="I640" s="163"/>
      <c r="J640" s="163"/>
      <c r="K640" s="163"/>
      <c r="L640" s="163"/>
      <c r="M640" s="163"/>
      <c r="N640" s="163"/>
      <c r="O640" s="163"/>
      <c r="P640" s="163"/>
      <c r="Q640" s="204"/>
      <c r="R640" s="173"/>
      <c r="S640" s="173"/>
      <c r="T640" s="173"/>
      <c r="U640" s="173"/>
      <c r="AC640" s="219"/>
      <c r="AD640" s="219"/>
      <c r="AE640" s="219"/>
      <c r="AF640" s="219"/>
      <c r="AG640" s="219"/>
      <c r="AH640" s="219"/>
      <c r="AI640" s="219"/>
    </row>
    <row r="641" spans="1:35" s="164" customFormat="1">
      <c r="A641" s="204"/>
      <c r="B641" s="165"/>
      <c r="C641" s="165"/>
      <c r="D641" s="163"/>
      <c r="E641" s="163"/>
      <c r="F641" s="165"/>
      <c r="G641" s="165"/>
      <c r="H641" s="163"/>
      <c r="I641" s="163"/>
      <c r="J641" s="163"/>
      <c r="K641" s="163"/>
      <c r="L641" s="163"/>
      <c r="M641" s="163"/>
      <c r="N641" s="163"/>
      <c r="O641" s="163"/>
      <c r="P641" s="163"/>
      <c r="Q641" s="204"/>
      <c r="R641" s="173"/>
      <c r="S641" s="173"/>
      <c r="T641" s="173"/>
      <c r="U641" s="173"/>
      <c r="AC641" s="219"/>
      <c r="AD641" s="219"/>
      <c r="AE641" s="219"/>
      <c r="AF641" s="219"/>
      <c r="AG641" s="219"/>
      <c r="AH641" s="219"/>
      <c r="AI641" s="219"/>
    </row>
    <row r="642" spans="1:35" s="164" customFormat="1">
      <c r="A642" s="204"/>
      <c r="B642" s="165"/>
      <c r="C642" s="165"/>
      <c r="D642" s="163"/>
      <c r="E642" s="163"/>
      <c r="F642" s="165"/>
      <c r="G642" s="165"/>
      <c r="H642" s="163"/>
      <c r="I642" s="163"/>
      <c r="J642" s="163"/>
      <c r="K642" s="163"/>
      <c r="L642" s="163"/>
      <c r="M642" s="163"/>
      <c r="N642" s="163"/>
      <c r="O642" s="163"/>
      <c r="P642" s="163"/>
      <c r="Q642" s="204"/>
      <c r="R642" s="173"/>
      <c r="S642" s="173"/>
      <c r="T642" s="173"/>
      <c r="U642" s="173"/>
      <c r="AC642" s="219"/>
      <c r="AD642" s="219"/>
      <c r="AE642" s="219"/>
      <c r="AF642" s="219"/>
      <c r="AG642" s="219"/>
      <c r="AH642" s="219"/>
      <c r="AI642" s="219"/>
    </row>
    <row r="643" spans="1:35" s="164" customFormat="1">
      <c r="A643" s="204"/>
      <c r="B643" s="165"/>
      <c r="C643" s="165"/>
      <c r="D643" s="163"/>
      <c r="E643" s="163"/>
      <c r="F643" s="165"/>
      <c r="G643" s="165"/>
      <c r="H643" s="163"/>
      <c r="I643" s="163"/>
      <c r="J643" s="163"/>
      <c r="K643" s="163"/>
      <c r="L643" s="163"/>
      <c r="M643" s="163"/>
      <c r="N643" s="163"/>
      <c r="O643" s="163"/>
      <c r="P643" s="163"/>
      <c r="Q643" s="204"/>
      <c r="R643" s="173"/>
      <c r="S643" s="173"/>
      <c r="T643" s="173"/>
      <c r="U643" s="173"/>
      <c r="AC643" s="219"/>
      <c r="AD643" s="219"/>
      <c r="AE643" s="219"/>
      <c r="AF643" s="219"/>
      <c r="AG643" s="219"/>
      <c r="AH643" s="219"/>
      <c r="AI643" s="219"/>
    </row>
    <row r="644" spans="1:35" s="164" customFormat="1">
      <c r="A644" s="204"/>
      <c r="B644" s="165"/>
      <c r="C644" s="165"/>
      <c r="D644" s="163"/>
      <c r="E644" s="163"/>
      <c r="F644" s="165"/>
      <c r="G644" s="165"/>
      <c r="H644" s="163"/>
      <c r="I644" s="163"/>
      <c r="J644" s="163"/>
      <c r="K644" s="163"/>
      <c r="L644" s="163"/>
      <c r="M644" s="163"/>
      <c r="N644" s="163"/>
      <c r="O644" s="163"/>
      <c r="P644" s="163"/>
      <c r="Q644" s="204"/>
      <c r="R644" s="173"/>
      <c r="S644" s="173"/>
      <c r="T644" s="173"/>
      <c r="U644" s="173"/>
      <c r="AC644" s="219"/>
      <c r="AD644" s="219"/>
      <c r="AE644" s="219"/>
      <c r="AF644" s="219"/>
      <c r="AG644" s="219"/>
      <c r="AH644" s="219"/>
      <c r="AI644" s="219"/>
    </row>
    <row r="645" spans="1:35" s="164" customFormat="1">
      <c r="A645" s="204"/>
      <c r="B645" s="165"/>
      <c r="C645" s="165"/>
      <c r="D645" s="163"/>
      <c r="E645" s="163"/>
      <c r="F645" s="165"/>
      <c r="G645" s="165"/>
      <c r="H645" s="163"/>
      <c r="I645" s="163"/>
      <c r="J645" s="163"/>
      <c r="K645" s="163"/>
      <c r="L645" s="163"/>
      <c r="M645" s="163"/>
      <c r="N645" s="163"/>
      <c r="O645" s="163"/>
      <c r="P645" s="163"/>
      <c r="Q645" s="204"/>
      <c r="R645" s="173"/>
      <c r="S645" s="173"/>
      <c r="T645" s="173"/>
      <c r="U645" s="173"/>
      <c r="AC645" s="219"/>
      <c r="AD645" s="219"/>
      <c r="AE645" s="219"/>
      <c r="AF645" s="219"/>
      <c r="AG645" s="219"/>
      <c r="AH645" s="219"/>
      <c r="AI645" s="219"/>
    </row>
    <row r="646" spans="1:35" s="164" customFormat="1">
      <c r="A646" s="204"/>
      <c r="B646" s="165"/>
      <c r="C646" s="165"/>
      <c r="D646" s="163"/>
      <c r="E646" s="163"/>
      <c r="F646" s="165"/>
      <c r="G646" s="165"/>
      <c r="H646" s="163"/>
      <c r="I646" s="163"/>
      <c r="J646" s="163"/>
      <c r="K646" s="163"/>
      <c r="L646" s="163"/>
      <c r="M646" s="163"/>
      <c r="N646" s="163"/>
      <c r="O646" s="163"/>
      <c r="P646" s="163"/>
      <c r="Q646" s="204"/>
      <c r="R646" s="173"/>
      <c r="S646" s="173"/>
      <c r="T646" s="173"/>
      <c r="U646" s="173"/>
      <c r="AC646" s="219"/>
      <c r="AD646" s="219"/>
      <c r="AE646" s="219"/>
      <c r="AF646" s="219"/>
      <c r="AG646" s="219"/>
      <c r="AH646" s="219"/>
      <c r="AI646" s="219"/>
    </row>
    <row r="647" spans="1:35" s="164" customFormat="1">
      <c r="A647" s="204"/>
      <c r="B647" s="165"/>
      <c r="C647" s="165"/>
      <c r="D647" s="163"/>
      <c r="E647" s="163"/>
      <c r="F647" s="165"/>
      <c r="G647" s="165"/>
      <c r="H647" s="163"/>
      <c r="I647" s="163"/>
      <c r="J647" s="163"/>
      <c r="K647" s="163"/>
      <c r="L647" s="163"/>
      <c r="M647" s="163"/>
      <c r="N647" s="163"/>
      <c r="O647" s="163"/>
      <c r="P647" s="163"/>
      <c r="Q647" s="204"/>
      <c r="R647" s="173"/>
      <c r="S647" s="173"/>
      <c r="T647" s="173"/>
      <c r="U647" s="173"/>
      <c r="AC647" s="219"/>
      <c r="AD647" s="219"/>
      <c r="AE647" s="219"/>
      <c r="AF647" s="219"/>
      <c r="AG647" s="219"/>
      <c r="AH647" s="219"/>
      <c r="AI647" s="219"/>
    </row>
    <row r="648" spans="1:35" s="164" customFormat="1">
      <c r="A648" s="204"/>
      <c r="B648" s="165"/>
      <c r="C648" s="165"/>
      <c r="D648" s="163"/>
      <c r="E648" s="163"/>
      <c r="F648" s="165"/>
      <c r="G648" s="165"/>
      <c r="H648" s="163"/>
      <c r="I648" s="163"/>
      <c r="J648" s="163"/>
      <c r="K648" s="163"/>
      <c r="L648" s="163"/>
      <c r="M648" s="163"/>
      <c r="N648" s="163"/>
      <c r="O648" s="163"/>
      <c r="P648" s="163"/>
      <c r="Q648" s="204"/>
      <c r="R648" s="173"/>
      <c r="S648" s="173"/>
      <c r="T648" s="173"/>
      <c r="U648" s="173"/>
      <c r="AC648" s="219"/>
      <c r="AD648" s="219"/>
      <c r="AE648" s="219"/>
      <c r="AF648" s="219"/>
      <c r="AG648" s="219"/>
      <c r="AH648" s="219"/>
      <c r="AI648" s="219"/>
    </row>
    <row r="649" spans="1:35" s="164" customFormat="1">
      <c r="A649" s="204"/>
      <c r="B649" s="165"/>
      <c r="C649" s="165"/>
      <c r="D649" s="163"/>
      <c r="E649" s="163"/>
      <c r="F649" s="165"/>
      <c r="G649" s="165"/>
      <c r="H649" s="163"/>
      <c r="I649" s="163"/>
      <c r="J649" s="163"/>
      <c r="K649" s="163"/>
      <c r="L649" s="163"/>
      <c r="M649" s="163"/>
      <c r="N649" s="163"/>
      <c r="O649" s="163"/>
      <c r="P649" s="163"/>
      <c r="Q649" s="204"/>
      <c r="R649" s="173"/>
      <c r="S649" s="173"/>
      <c r="T649" s="173"/>
      <c r="U649" s="173"/>
      <c r="AC649" s="219"/>
      <c r="AD649" s="219"/>
      <c r="AE649" s="219"/>
      <c r="AF649" s="219"/>
      <c r="AG649" s="219"/>
      <c r="AH649" s="219"/>
      <c r="AI649" s="219"/>
    </row>
    <row r="650" spans="1:35" s="164" customFormat="1">
      <c r="A650" s="204"/>
      <c r="B650" s="165"/>
      <c r="C650" s="165"/>
      <c r="D650" s="163"/>
      <c r="E650" s="163"/>
      <c r="F650" s="165"/>
      <c r="G650" s="165"/>
      <c r="H650" s="163"/>
      <c r="I650" s="163"/>
      <c r="J650" s="163"/>
      <c r="K650" s="163"/>
      <c r="L650" s="163"/>
      <c r="M650" s="163"/>
      <c r="N650" s="163"/>
      <c r="O650" s="163"/>
      <c r="P650" s="163"/>
      <c r="Q650" s="204"/>
      <c r="R650" s="173"/>
      <c r="S650" s="173"/>
      <c r="T650" s="173"/>
      <c r="U650" s="173"/>
      <c r="AC650" s="219"/>
      <c r="AD650" s="219"/>
      <c r="AE650" s="219"/>
      <c r="AF650" s="219"/>
      <c r="AG650" s="219"/>
      <c r="AH650" s="219"/>
      <c r="AI650" s="219"/>
    </row>
    <row r="651" spans="1:35" s="164" customFormat="1">
      <c r="A651" s="204"/>
      <c r="B651" s="165"/>
      <c r="C651" s="165"/>
      <c r="D651" s="163"/>
      <c r="E651" s="163"/>
      <c r="F651" s="165"/>
      <c r="G651" s="165"/>
      <c r="H651" s="163"/>
      <c r="I651" s="163"/>
      <c r="J651" s="163"/>
      <c r="K651" s="163"/>
      <c r="L651" s="163"/>
      <c r="M651" s="163"/>
      <c r="N651" s="163"/>
      <c r="O651" s="163"/>
      <c r="P651" s="163"/>
      <c r="Q651" s="204"/>
      <c r="R651" s="173"/>
      <c r="S651" s="173"/>
      <c r="T651" s="173"/>
      <c r="U651" s="173"/>
      <c r="AC651" s="219"/>
      <c r="AD651" s="219"/>
      <c r="AE651" s="219"/>
      <c r="AF651" s="219"/>
      <c r="AG651" s="219"/>
      <c r="AH651" s="219"/>
      <c r="AI651" s="219"/>
    </row>
    <row r="652" spans="1:35" s="164" customFormat="1">
      <c r="A652" s="204"/>
      <c r="B652" s="165"/>
      <c r="C652" s="165"/>
      <c r="D652" s="163"/>
      <c r="E652" s="163"/>
      <c r="F652" s="165"/>
      <c r="G652" s="165"/>
      <c r="H652" s="163"/>
      <c r="I652" s="163"/>
      <c r="J652" s="163"/>
      <c r="K652" s="163"/>
      <c r="L652" s="163"/>
      <c r="M652" s="163"/>
      <c r="N652" s="163"/>
      <c r="O652" s="163"/>
      <c r="P652" s="163"/>
      <c r="Q652" s="204"/>
      <c r="R652" s="173"/>
      <c r="S652" s="173"/>
      <c r="T652" s="173"/>
      <c r="U652" s="173"/>
      <c r="AC652" s="219"/>
      <c r="AD652" s="219"/>
      <c r="AE652" s="219"/>
      <c r="AF652" s="219"/>
      <c r="AG652" s="219"/>
      <c r="AH652" s="219"/>
      <c r="AI652" s="219"/>
    </row>
    <row r="653" spans="1:35" s="164" customFormat="1">
      <c r="A653" s="204"/>
      <c r="B653" s="165"/>
      <c r="C653" s="165"/>
      <c r="D653" s="163"/>
      <c r="E653" s="163"/>
      <c r="F653" s="165"/>
      <c r="G653" s="165"/>
      <c r="H653" s="163"/>
      <c r="I653" s="163"/>
      <c r="J653" s="163"/>
      <c r="K653" s="163"/>
      <c r="L653" s="163"/>
      <c r="M653" s="163"/>
      <c r="N653" s="163"/>
      <c r="O653" s="163"/>
      <c r="P653" s="163"/>
      <c r="Q653" s="204"/>
      <c r="R653" s="173"/>
      <c r="S653" s="173"/>
      <c r="T653" s="173"/>
      <c r="U653" s="173"/>
      <c r="AC653" s="219"/>
      <c r="AD653" s="219"/>
      <c r="AE653" s="219"/>
      <c r="AF653" s="219"/>
      <c r="AG653" s="219"/>
      <c r="AH653" s="219"/>
      <c r="AI653" s="219"/>
    </row>
    <row r="654" spans="1:35" s="164" customFormat="1">
      <c r="A654" s="204"/>
      <c r="B654" s="165"/>
      <c r="C654" s="165"/>
      <c r="D654" s="163"/>
      <c r="E654" s="163"/>
      <c r="F654" s="165"/>
      <c r="G654" s="165"/>
      <c r="H654" s="163"/>
      <c r="I654" s="163"/>
      <c r="J654" s="163"/>
      <c r="K654" s="163"/>
      <c r="L654" s="163"/>
      <c r="M654" s="163"/>
      <c r="N654" s="163"/>
      <c r="O654" s="163"/>
      <c r="P654" s="163"/>
      <c r="Q654" s="204"/>
      <c r="R654" s="173"/>
      <c r="S654" s="173"/>
      <c r="T654" s="173"/>
      <c r="U654" s="173"/>
      <c r="AC654" s="219"/>
      <c r="AD654" s="219"/>
      <c r="AE654" s="219"/>
      <c r="AF654" s="219"/>
      <c r="AG654" s="219"/>
      <c r="AH654" s="219"/>
      <c r="AI654" s="219"/>
    </row>
    <row r="655" spans="1:35" s="164" customFormat="1">
      <c r="A655" s="204"/>
      <c r="B655" s="165"/>
      <c r="C655" s="165"/>
      <c r="D655" s="163"/>
      <c r="E655" s="163"/>
      <c r="F655" s="165"/>
      <c r="G655" s="165"/>
      <c r="H655" s="163"/>
      <c r="I655" s="163"/>
      <c r="J655" s="163"/>
      <c r="K655" s="163"/>
      <c r="L655" s="163"/>
      <c r="M655" s="163"/>
      <c r="N655" s="163"/>
      <c r="O655" s="163"/>
      <c r="P655" s="163"/>
      <c r="Q655" s="204"/>
      <c r="R655" s="173"/>
      <c r="S655" s="173"/>
      <c r="T655" s="173"/>
      <c r="U655" s="173"/>
      <c r="AC655" s="219"/>
      <c r="AD655" s="219"/>
      <c r="AE655" s="219"/>
      <c r="AF655" s="219"/>
      <c r="AG655" s="219"/>
      <c r="AH655" s="219"/>
      <c r="AI655" s="219"/>
    </row>
    <row r="656" spans="1:35" s="164" customFormat="1">
      <c r="A656" s="204"/>
      <c r="B656" s="165"/>
      <c r="C656" s="165"/>
      <c r="D656" s="163"/>
      <c r="E656" s="163"/>
      <c r="F656" s="165"/>
      <c r="G656" s="165"/>
      <c r="H656" s="163"/>
      <c r="I656" s="163"/>
      <c r="J656" s="163"/>
      <c r="K656" s="163"/>
      <c r="L656" s="163"/>
      <c r="M656" s="163"/>
      <c r="N656" s="163"/>
      <c r="O656" s="163"/>
      <c r="P656" s="163"/>
      <c r="Q656" s="204"/>
      <c r="R656" s="173"/>
      <c r="S656" s="173"/>
      <c r="T656" s="173"/>
      <c r="U656" s="173"/>
      <c r="AC656" s="219"/>
      <c r="AD656" s="219"/>
      <c r="AE656" s="219"/>
      <c r="AF656" s="219"/>
      <c r="AG656" s="219"/>
      <c r="AH656" s="219"/>
      <c r="AI656" s="219"/>
    </row>
    <row r="657" spans="1:35" s="164" customFormat="1">
      <c r="A657" s="204"/>
      <c r="B657" s="165"/>
      <c r="C657" s="165"/>
      <c r="D657" s="163"/>
      <c r="E657" s="163"/>
      <c r="F657" s="165"/>
      <c r="G657" s="165"/>
      <c r="H657" s="163"/>
      <c r="I657" s="163"/>
      <c r="J657" s="163"/>
      <c r="K657" s="163"/>
      <c r="L657" s="163"/>
      <c r="M657" s="163"/>
      <c r="N657" s="163"/>
      <c r="O657" s="163"/>
      <c r="P657" s="163"/>
      <c r="Q657" s="204"/>
      <c r="R657" s="173"/>
      <c r="S657" s="173"/>
      <c r="T657" s="173"/>
      <c r="U657" s="173"/>
      <c r="AC657" s="219"/>
      <c r="AD657" s="219"/>
      <c r="AE657" s="219"/>
      <c r="AF657" s="219"/>
      <c r="AG657" s="219"/>
      <c r="AH657" s="219"/>
      <c r="AI657" s="219"/>
    </row>
    <row r="658" spans="1:35" s="164" customFormat="1">
      <c r="A658" s="204"/>
      <c r="B658" s="165"/>
      <c r="C658" s="165"/>
      <c r="D658" s="163"/>
      <c r="E658" s="163"/>
      <c r="F658" s="165"/>
      <c r="G658" s="165"/>
      <c r="H658" s="163"/>
      <c r="I658" s="163"/>
      <c r="J658" s="163"/>
      <c r="K658" s="163"/>
      <c r="L658" s="163"/>
      <c r="M658" s="163"/>
      <c r="N658" s="163"/>
      <c r="O658" s="163"/>
      <c r="P658" s="163"/>
      <c r="Q658" s="204"/>
      <c r="R658" s="173"/>
      <c r="S658" s="173"/>
      <c r="T658" s="173"/>
      <c r="U658" s="173"/>
      <c r="AC658" s="219"/>
      <c r="AD658" s="219"/>
      <c r="AE658" s="219"/>
      <c r="AF658" s="219"/>
      <c r="AG658" s="219"/>
      <c r="AH658" s="219"/>
      <c r="AI658" s="219"/>
    </row>
    <row r="659" spans="1:35" s="164" customFormat="1">
      <c r="A659" s="204"/>
      <c r="B659" s="165"/>
      <c r="C659" s="165"/>
      <c r="D659" s="163"/>
      <c r="E659" s="163"/>
      <c r="F659" s="165"/>
      <c r="G659" s="165"/>
      <c r="H659" s="163"/>
      <c r="I659" s="163"/>
      <c r="J659" s="163"/>
      <c r="K659" s="163"/>
      <c r="L659" s="163"/>
      <c r="M659" s="163"/>
      <c r="N659" s="163"/>
      <c r="O659" s="163"/>
      <c r="P659" s="163"/>
      <c r="Q659" s="204"/>
      <c r="R659" s="173"/>
      <c r="S659" s="173"/>
      <c r="T659" s="173"/>
      <c r="U659" s="173"/>
      <c r="AC659" s="219"/>
      <c r="AD659" s="219"/>
      <c r="AE659" s="219"/>
      <c r="AF659" s="219"/>
      <c r="AG659" s="219"/>
      <c r="AH659" s="219"/>
      <c r="AI659" s="219"/>
    </row>
    <row r="660" spans="1:35" s="164" customFormat="1">
      <c r="A660" s="204"/>
      <c r="B660" s="165"/>
      <c r="C660" s="165"/>
      <c r="D660" s="163"/>
      <c r="E660" s="163"/>
      <c r="F660" s="165"/>
      <c r="G660" s="165"/>
      <c r="H660" s="163"/>
      <c r="I660" s="163"/>
      <c r="J660" s="163"/>
      <c r="K660" s="163"/>
      <c r="L660" s="163"/>
      <c r="M660" s="163"/>
      <c r="N660" s="163"/>
      <c r="O660" s="163"/>
      <c r="P660" s="163"/>
      <c r="Q660" s="204"/>
      <c r="R660" s="173"/>
      <c r="S660" s="173"/>
      <c r="T660" s="173"/>
      <c r="U660" s="173"/>
      <c r="AC660" s="219"/>
      <c r="AD660" s="219"/>
      <c r="AE660" s="219"/>
      <c r="AF660" s="219"/>
      <c r="AG660" s="219"/>
      <c r="AH660" s="219"/>
      <c r="AI660" s="219"/>
    </row>
    <row r="661" spans="1:35" s="164" customFormat="1">
      <c r="A661" s="204"/>
      <c r="B661" s="165"/>
      <c r="C661" s="165"/>
      <c r="D661" s="163"/>
      <c r="E661" s="163"/>
      <c r="F661" s="165"/>
      <c r="G661" s="165"/>
      <c r="H661" s="163"/>
      <c r="I661" s="163"/>
      <c r="J661" s="163"/>
      <c r="K661" s="163"/>
      <c r="L661" s="163"/>
      <c r="M661" s="163"/>
      <c r="N661" s="163"/>
      <c r="O661" s="163"/>
      <c r="P661" s="163"/>
      <c r="Q661" s="204"/>
      <c r="R661" s="173"/>
      <c r="S661" s="173"/>
      <c r="T661" s="173"/>
      <c r="U661" s="173"/>
      <c r="AC661" s="219"/>
      <c r="AD661" s="219"/>
      <c r="AE661" s="219"/>
      <c r="AF661" s="219"/>
      <c r="AG661" s="219"/>
      <c r="AH661" s="219"/>
      <c r="AI661" s="219"/>
    </row>
    <row r="662" spans="1:35" s="164" customFormat="1">
      <c r="A662" s="204"/>
      <c r="B662" s="165"/>
      <c r="C662" s="165"/>
      <c r="D662" s="163"/>
      <c r="E662" s="163"/>
      <c r="F662" s="165"/>
      <c r="G662" s="165"/>
      <c r="H662" s="163"/>
      <c r="I662" s="163"/>
      <c r="J662" s="163"/>
      <c r="K662" s="163"/>
      <c r="L662" s="163"/>
      <c r="M662" s="163"/>
      <c r="N662" s="163"/>
      <c r="O662" s="163"/>
      <c r="P662" s="163"/>
      <c r="Q662" s="204"/>
      <c r="R662" s="173"/>
      <c r="S662" s="173"/>
      <c r="T662" s="173"/>
      <c r="U662" s="173"/>
      <c r="AC662" s="219"/>
      <c r="AD662" s="219"/>
      <c r="AE662" s="219"/>
      <c r="AF662" s="219"/>
      <c r="AG662" s="219"/>
      <c r="AH662" s="219"/>
      <c r="AI662" s="219"/>
    </row>
    <row r="663" spans="1:35" s="164" customFormat="1">
      <c r="A663" s="204"/>
      <c r="B663" s="165"/>
      <c r="C663" s="165"/>
      <c r="D663" s="163"/>
      <c r="E663" s="163"/>
      <c r="F663" s="165"/>
      <c r="G663" s="165"/>
      <c r="H663" s="163"/>
      <c r="I663" s="163"/>
      <c r="J663" s="163"/>
      <c r="K663" s="163"/>
      <c r="L663" s="163"/>
      <c r="M663" s="163"/>
      <c r="N663" s="163"/>
      <c r="O663" s="163"/>
      <c r="P663" s="163"/>
      <c r="Q663" s="204"/>
      <c r="R663" s="173"/>
      <c r="S663" s="173"/>
      <c r="T663" s="173"/>
      <c r="U663" s="173"/>
      <c r="AC663" s="219"/>
      <c r="AD663" s="219"/>
      <c r="AE663" s="219"/>
      <c r="AF663" s="219"/>
      <c r="AG663" s="219"/>
      <c r="AH663" s="219"/>
      <c r="AI663" s="219"/>
    </row>
    <row r="664" spans="1:35" s="164" customFormat="1">
      <c r="A664" s="204"/>
      <c r="B664" s="165"/>
      <c r="C664" s="165"/>
      <c r="D664" s="163"/>
      <c r="E664" s="163"/>
      <c r="F664" s="165"/>
      <c r="G664" s="165"/>
      <c r="H664" s="163"/>
      <c r="I664" s="163"/>
      <c r="J664" s="163"/>
      <c r="K664" s="163"/>
      <c r="L664" s="163"/>
      <c r="M664" s="163"/>
      <c r="N664" s="163"/>
      <c r="O664" s="163"/>
      <c r="P664" s="163"/>
      <c r="Q664" s="204"/>
      <c r="R664" s="173"/>
      <c r="S664" s="173"/>
      <c r="T664" s="173"/>
      <c r="U664" s="173"/>
      <c r="AC664" s="219"/>
      <c r="AD664" s="219"/>
      <c r="AE664" s="219"/>
      <c r="AF664" s="219"/>
      <c r="AG664" s="219"/>
      <c r="AH664" s="219"/>
      <c r="AI664" s="219"/>
    </row>
  </sheetData>
  <sheetProtection algorithmName="SHA-512" hashValue="p74uLrHyKTyMmRnPeM3AKcHpIiuUsThIzF353ZHElVWSmnjg47Uyjq5oaSLA0KThXA50G/+Hbc0xAESvxttz0Q==" saltValue="MS1thoDuvLhncnZx3HVhSg==" spinCount="100000" sheet="1" objects="1" scenarios="1" selectLockedCells="1"/>
  <mergeCells count="56">
    <mergeCell ref="AA44:AA45"/>
    <mergeCell ref="R47:S47"/>
    <mergeCell ref="R48:S48"/>
    <mergeCell ref="Y31:Y33"/>
    <mergeCell ref="Z31:Z33"/>
    <mergeCell ref="AA31:AA33"/>
    <mergeCell ref="R44:S45"/>
    <mergeCell ref="T44:T45"/>
    <mergeCell ref="U44:U45"/>
    <mergeCell ref="V44:V45"/>
    <mergeCell ref="W44:W45"/>
    <mergeCell ref="X44:Y45"/>
    <mergeCell ref="Z44:Z45"/>
    <mergeCell ref="U31:U33"/>
    <mergeCell ref="V31:V33"/>
    <mergeCell ref="R64:AA64"/>
    <mergeCell ref="R87:AA87"/>
    <mergeCell ref="R88:AA88"/>
    <mergeCell ref="R27:T29"/>
    <mergeCell ref="U27:U29"/>
    <mergeCell ref="V27:W27"/>
    <mergeCell ref="X27:Y29"/>
    <mergeCell ref="Z27:Z29"/>
    <mergeCell ref="AA27:AA29"/>
    <mergeCell ref="V28:W28"/>
    <mergeCell ref="R60:AA60"/>
    <mergeCell ref="R61:AA61"/>
    <mergeCell ref="R62:AA62"/>
    <mergeCell ref="R63:AA63"/>
    <mergeCell ref="R51:S51"/>
    <mergeCell ref="R52:S52"/>
    <mergeCell ref="R49:S49"/>
    <mergeCell ref="R50:S50"/>
    <mergeCell ref="R46:S46"/>
    <mergeCell ref="R31:S33"/>
    <mergeCell ref="T31:T33"/>
    <mergeCell ref="R30:S30"/>
    <mergeCell ref="W31:W33"/>
    <mergeCell ref="X31:X33"/>
    <mergeCell ref="R8:X8"/>
    <mergeCell ref="R25:AA25"/>
    <mergeCell ref="R26:AA26"/>
    <mergeCell ref="B5:M5"/>
    <mergeCell ref="R5:W5"/>
    <mergeCell ref="B6:M6"/>
    <mergeCell ref="R6:W6"/>
    <mergeCell ref="B7:D7"/>
    <mergeCell ref="E7:J7"/>
    <mergeCell ref="L7:M7"/>
    <mergeCell ref="R7:W7"/>
    <mergeCell ref="R1:W1"/>
    <mergeCell ref="R2:W2"/>
    <mergeCell ref="B3:M3"/>
    <mergeCell ref="R3:W3"/>
    <mergeCell ref="B4:M4"/>
    <mergeCell ref="R4:W4"/>
  </mergeCells>
  <conditionalFormatting sqref="Y3">
    <cfRule type="cellIs" dxfId="39" priority="5" stopIfTrue="1" operator="lessThanOrEqual">
      <formula>0.5</formula>
    </cfRule>
    <cfRule type="cellIs" dxfId="38" priority="6" stopIfTrue="1" operator="greaterThan">
      <formula>0.5</formula>
    </cfRule>
  </conditionalFormatting>
  <conditionalFormatting sqref="Y5">
    <cfRule type="cellIs" dxfId="37" priority="3" stopIfTrue="1" operator="lessThanOrEqual">
      <formula>0.75</formula>
    </cfRule>
    <cfRule type="cellIs" dxfId="36" priority="4" stopIfTrue="1" operator="greaterThan">
      <formula>0.75</formula>
    </cfRule>
  </conditionalFormatting>
  <conditionalFormatting sqref="Y7">
    <cfRule type="cellIs" dxfId="35" priority="1" stopIfTrue="1" operator="lessThanOrEqual">
      <formula>0.9</formula>
    </cfRule>
    <cfRule type="cellIs" dxfId="34" priority="2" stopIfTrue="1" operator="greaterThan">
      <formula>0.9</formula>
    </cfRule>
  </conditionalFormatting>
  <pageMargins left="0.78740157499999996" right="0.78740157499999996" top="0.984251969" bottom="0.984251969" header="0.4921259845" footer="0.4921259845"/>
  <pageSetup paperSize="9" scale="32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3">
    <pageSetUpPr fitToPage="1"/>
  </sheetPr>
  <dimension ref="B1:R43"/>
  <sheetViews>
    <sheetView showGridLines="0" topLeftCell="A23" zoomScale="115" zoomScaleNormal="115" workbookViewId="0">
      <selection activeCell="B1" sqref="B1"/>
    </sheetView>
  </sheetViews>
  <sheetFormatPr defaultColWidth="11.42578125" defaultRowHeight="12.75"/>
  <cols>
    <col min="1" max="1" width="1.140625" customWidth="1"/>
    <col min="2" max="2" width="43" customWidth="1"/>
    <col min="3" max="3" width="14.85546875" customWidth="1"/>
    <col min="4" max="4" width="10.85546875" bestFit="1" customWidth="1"/>
    <col min="5" max="5" width="7" hidden="1" customWidth="1"/>
    <col min="6" max="6" width="12.28515625" bestFit="1" customWidth="1"/>
    <col min="7" max="7" width="13.5703125" customWidth="1"/>
    <col min="8" max="8" width="39.5703125" customWidth="1"/>
    <col min="9" max="9" width="10.28515625" customWidth="1"/>
    <col min="10" max="15" width="10" customWidth="1"/>
    <col min="16" max="16" width="7.28515625" bestFit="1" customWidth="1"/>
  </cols>
  <sheetData>
    <row r="1" spans="2:17" ht="21.75" customHeight="1" thickBot="1">
      <c r="B1" s="2" t="s">
        <v>304</v>
      </c>
      <c r="C1" s="2" t="s">
        <v>283</v>
      </c>
      <c r="D1" s="3"/>
    </row>
    <row r="2" spans="2:17" ht="25.5" customHeight="1">
      <c r="B2" s="8" t="s">
        <v>361</v>
      </c>
      <c r="C2" s="9"/>
      <c r="D2" s="77" t="s">
        <v>360</v>
      </c>
    </row>
    <row r="3" spans="2:17" ht="11.25" customHeight="1" thickBot="1">
      <c r="B3" s="9"/>
      <c r="C3" s="9"/>
      <c r="N3" s="10"/>
    </row>
    <row r="4" spans="2:17" ht="18.75" thickBot="1">
      <c r="B4" s="11" t="s">
        <v>245</v>
      </c>
      <c r="C4" s="12" t="s">
        <v>5</v>
      </c>
      <c r="D4" s="13" t="s">
        <v>6</v>
      </c>
      <c r="E4" s="14"/>
      <c r="F4" s="97" t="str">
        <f>IF('T30S_Charge_14 11 2023'!F13="","   &lt;-- No results available","")</f>
        <v xml:space="preserve">   &lt;-- No results available</v>
      </c>
      <c r="G4" s="94"/>
      <c r="H4" s="94"/>
      <c r="I4" s="14"/>
      <c r="J4" s="14"/>
      <c r="K4" s="14"/>
      <c r="L4" s="14"/>
      <c r="M4" s="14"/>
    </row>
    <row r="5" spans="2:17" ht="13.15" customHeight="1">
      <c r="B5" s="15" t="s">
        <v>78</v>
      </c>
      <c r="C5" s="16"/>
      <c r="D5" s="17">
        <f>'T30S_Charge_14 11 2023'!N11</f>
        <v>0</v>
      </c>
      <c r="E5" s="1"/>
      <c r="F5" s="94"/>
      <c r="G5" s="94"/>
      <c r="H5" s="94"/>
      <c r="I5" s="1"/>
      <c r="J5" s="1"/>
      <c r="K5" s="1"/>
      <c r="L5" s="1"/>
      <c r="M5" s="1"/>
    </row>
    <row r="6" spans="2:17" ht="13.9" customHeight="1" thickBot="1">
      <c r="B6" s="18" t="s">
        <v>84</v>
      </c>
      <c r="C6" s="19" t="s">
        <v>51</v>
      </c>
      <c r="D6" s="20">
        <f>1-D5/D10</f>
        <v>1</v>
      </c>
      <c r="E6" s="7"/>
      <c r="F6" s="94"/>
      <c r="G6" s="94"/>
      <c r="H6" s="94"/>
      <c r="I6" s="7"/>
      <c r="J6" s="7"/>
      <c r="K6" s="7"/>
      <c r="L6" s="7"/>
      <c r="M6" s="7"/>
    </row>
    <row r="7" spans="2:17" ht="13.15" customHeight="1">
      <c r="B7" s="15" t="s">
        <v>3</v>
      </c>
      <c r="C7" s="21"/>
      <c r="D7" s="17">
        <f>'T30S_Charge_14 11 2023'!O11</f>
        <v>0</v>
      </c>
      <c r="E7" s="1" t="s">
        <v>36</v>
      </c>
      <c r="F7" s="94"/>
      <c r="G7" s="94"/>
      <c r="H7" s="94"/>
      <c r="I7" s="1"/>
      <c r="J7" s="1"/>
      <c r="K7" s="1"/>
      <c r="L7" s="1"/>
      <c r="M7" s="1"/>
    </row>
    <row r="8" spans="2:17" ht="13.9" customHeight="1" thickBot="1">
      <c r="B8" s="18" t="s">
        <v>84</v>
      </c>
      <c r="C8" s="19" t="s">
        <v>52</v>
      </c>
      <c r="D8" s="20">
        <f>1-D7/D10</f>
        <v>1</v>
      </c>
      <c r="E8" s="7">
        <v>0.84099999999999997</v>
      </c>
      <c r="F8" s="94"/>
      <c r="G8" s="94"/>
      <c r="H8" s="94"/>
      <c r="J8" s="7"/>
      <c r="K8" s="7"/>
      <c r="L8" s="7"/>
      <c r="M8" s="7"/>
    </row>
    <row r="9" spans="2:17" ht="13.9" customHeight="1" thickBot="1">
      <c r="B9" s="22" t="s">
        <v>4</v>
      </c>
      <c r="C9" s="23" t="s">
        <v>53</v>
      </c>
      <c r="D9" s="24">
        <f>'T30S_Charge_14 11 2023'!P11</f>
        <v>0</v>
      </c>
      <c r="E9" s="6"/>
      <c r="F9" s="94"/>
      <c r="G9" s="94"/>
      <c r="H9" s="94"/>
      <c r="I9" s="6"/>
      <c r="J9" s="6"/>
      <c r="K9" s="25"/>
      <c r="L9" s="6"/>
      <c r="M9" s="6"/>
      <c r="O9" s="25"/>
    </row>
    <row r="10" spans="2:17" ht="13.9" customHeight="1" thickBot="1">
      <c r="B10" s="92" t="s">
        <v>231</v>
      </c>
      <c r="C10" s="26"/>
      <c r="D10" s="74">
        <f>D25-25-D24</f>
        <v>111</v>
      </c>
      <c r="E10" s="1"/>
      <c r="F10" s="94"/>
      <c r="G10" s="94"/>
      <c r="H10" s="94"/>
      <c r="I10" s="1"/>
      <c r="J10" s="1"/>
      <c r="K10" s="1"/>
      <c r="L10" s="1"/>
      <c r="M10" s="1"/>
    </row>
    <row r="11" spans="2:17" ht="13.9" customHeight="1" thickBot="1">
      <c r="B11" s="27" t="s">
        <v>101</v>
      </c>
      <c r="C11" s="28"/>
      <c r="D11" s="73">
        <f>'T30S_Charge_14 11 2023'!Q11</f>
        <v>0</v>
      </c>
      <c r="E11" s="1"/>
      <c r="F11" s="94"/>
      <c r="G11" s="94"/>
      <c r="H11" s="94"/>
      <c r="I11" s="29"/>
      <c r="J11" s="30"/>
      <c r="K11" s="30"/>
      <c r="L11" s="30"/>
      <c r="M11" s="30"/>
      <c r="N11" s="31"/>
      <c r="O11" s="31"/>
      <c r="P11" s="31"/>
      <c r="Q11" s="31"/>
    </row>
    <row r="12" spans="2:17" ht="13.5" thickBot="1">
      <c r="B12" s="32"/>
      <c r="C12" s="33"/>
      <c r="D12" s="34"/>
      <c r="E12" s="1"/>
      <c r="F12" s="1"/>
      <c r="G12" s="1"/>
      <c r="H12" s="1"/>
      <c r="I12" s="1"/>
      <c r="J12" s="1"/>
      <c r="K12" s="1"/>
      <c r="L12" s="1"/>
      <c r="M12" s="1"/>
    </row>
    <row r="13" spans="2:17" ht="13.5" thickBot="1">
      <c r="B13" s="35" t="s">
        <v>33</v>
      </c>
      <c r="C13" s="36"/>
      <c r="D13" s="37"/>
      <c r="E13" s="1"/>
      <c r="F13" s="38" t="s">
        <v>83</v>
      </c>
      <c r="G13" s="1"/>
      <c r="H13" s="1"/>
      <c r="I13" s="1"/>
      <c r="J13" s="1"/>
      <c r="K13" s="1"/>
      <c r="L13" s="1"/>
      <c r="M13" s="1"/>
    </row>
    <row r="14" spans="2:17" ht="13.5">
      <c r="B14" s="39" t="s">
        <v>125</v>
      </c>
      <c r="C14" s="40" t="s">
        <v>248</v>
      </c>
      <c r="D14" s="41" t="str">
        <f>IF(ISERROR('T30S_Charge_14 11 2023'!W99),"no value",'T30S_Charge_14 11 2023'!W99)</f>
        <v>no value</v>
      </c>
      <c r="E14" s="42" t="e">
        <f>'T30S_Charge_14 11 2023'!X99</f>
        <v>#DIV/0!</v>
      </c>
      <c r="F14" s="43" t="e">
        <f>IF(E14=1,'T30S_Charge_14 11 2023'!AF99,'T30S_Charge_14 11 2023'!AF99)</f>
        <v>#DIV/0!</v>
      </c>
      <c r="G14" s="1"/>
      <c r="H14" s="1"/>
      <c r="I14" s="1"/>
      <c r="J14" s="1"/>
      <c r="K14" s="44"/>
      <c r="L14" s="1"/>
      <c r="M14" s="1"/>
    </row>
    <row r="15" spans="2:17" ht="14.25" thickBot="1">
      <c r="B15" s="45" t="s">
        <v>126</v>
      </c>
      <c r="C15" s="46" t="s">
        <v>249</v>
      </c>
      <c r="D15" s="47" t="str">
        <f>IF(ISERROR('T30S_Charge_14 11 2023'!W100),"no value",'T30S_Charge_14 11 2023'!W100)</f>
        <v>no value</v>
      </c>
      <c r="E15" s="42" t="e">
        <f>'T30S_Charge_14 11 2023'!X100</f>
        <v>#DIV/0!</v>
      </c>
      <c r="F15" s="48" t="e">
        <f>IF(E15=1,'T30S_Charge_14 11 2023'!AF100,'T30S_Charge_14 11 2023'!AF100)</f>
        <v>#DIV/0!</v>
      </c>
      <c r="G15" s="1"/>
      <c r="H15" s="1"/>
      <c r="I15" s="1"/>
      <c r="J15" s="1"/>
      <c r="K15" s="1"/>
      <c r="L15" s="1"/>
      <c r="M15" s="1"/>
    </row>
    <row r="16" spans="2:17" ht="13.5">
      <c r="B16" s="49" t="s">
        <v>127</v>
      </c>
      <c r="C16" s="50" t="s">
        <v>250</v>
      </c>
      <c r="D16" s="41" t="str">
        <f>IF(ISERROR('T30S_Charge_14 11 2023'!W104),"no value",'T30S_Charge_14 11 2023'!W104)</f>
        <v>no value</v>
      </c>
      <c r="E16" s="42" t="e">
        <f>'T30S_Charge_14 11 2023'!X104</f>
        <v>#DIV/0!</v>
      </c>
      <c r="F16" s="43" t="e">
        <f>IF(E16=1,'T30S_Charge_14 11 2023'!AF104,'T30S_Charge_14 11 2023'!AF104)</f>
        <v>#DIV/0!</v>
      </c>
      <c r="G16" s="1"/>
      <c r="H16" s="1"/>
      <c r="I16" s="1"/>
      <c r="J16" s="1"/>
      <c r="K16" s="1"/>
      <c r="L16" s="1"/>
      <c r="M16" s="1"/>
    </row>
    <row r="17" spans="2:18" ht="14.25" thickBot="1">
      <c r="B17" s="51" t="s">
        <v>128</v>
      </c>
      <c r="C17" s="52" t="s">
        <v>251</v>
      </c>
      <c r="D17" s="47" t="str">
        <f>IF(ISERROR('T30S_Charge_14 11 2023'!W105),"no value",'T30S_Charge_14 11 2023'!W105)</f>
        <v>no value</v>
      </c>
      <c r="E17" s="42" t="e">
        <f>'T30S_Charge_14 11 2023'!X105</f>
        <v>#DIV/0!</v>
      </c>
      <c r="F17" s="48" t="e">
        <f>IF(E17=1,'T30S_Charge_14 11 2023'!AF105,'T30S_Charge_14 11 2023'!AF105)</f>
        <v>#DIV/0!</v>
      </c>
      <c r="G17" s="1"/>
      <c r="H17" s="1"/>
      <c r="I17" s="1"/>
      <c r="J17" s="1"/>
      <c r="K17" s="1"/>
      <c r="L17" s="1"/>
      <c r="M17" s="1"/>
    </row>
    <row r="18" spans="2:18" ht="13.5">
      <c r="B18" s="39" t="s">
        <v>129</v>
      </c>
      <c r="C18" s="40" t="s">
        <v>252</v>
      </c>
      <c r="D18" s="41" t="str">
        <f>IF(ISERROR('T30S_Charge_14 11 2023'!W109),"no value",'T30S_Charge_14 11 2023'!W109)</f>
        <v>no value</v>
      </c>
      <c r="E18" s="42" t="e">
        <f>'T30S_Charge_14 11 2023'!X109</f>
        <v>#DIV/0!</v>
      </c>
      <c r="F18" s="43" t="e">
        <f>IF(E18=1,'T30S_Charge_14 11 2023'!AF109,'T30S_Charge_14 11 2023'!AF109)</f>
        <v>#DIV/0!</v>
      </c>
      <c r="G18" s="1"/>
      <c r="H18" s="1"/>
      <c r="I18" s="1"/>
      <c r="J18" s="1"/>
      <c r="K18" s="1"/>
      <c r="L18" s="1"/>
      <c r="M18" s="1"/>
    </row>
    <row r="19" spans="2:18" ht="14.25" thickBot="1">
      <c r="B19" s="45" t="s">
        <v>130</v>
      </c>
      <c r="C19" s="46" t="s">
        <v>253</v>
      </c>
      <c r="D19" s="47" t="str">
        <f>IF(ISERROR('T30S_Charge_14 11 2023'!W110),"no value",'T30S_Charge_14 11 2023'!W110)</f>
        <v>no value</v>
      </c>
      <c r="E19" s="42" t="e">
        <f>'T30S_Charge_14 11 2023'!X110</f>
        <v>#DIV/0!</v>
      </c>
      <c r="F19" s="48" t="e">
        <f>IF(E19=1,'T30S_Charge_14 11 2023'!AF110,'T30S_Charge_14 11 2023'!AF110)</f>
        <v>#DIV/0!</v>
      </c>
      <c r="G19" s="1"/>
      <c r="H19" s="1"/>
      <c r="I19" s="1"/>
      <c r="J19" s="1"/>
      <c r="K19" s="1"/>
      <c r="L19" s="1"/>
      <c r="M19" s="1"/>
    </row>
    <row r="20" spans="2:18" ht="13.5">
      <c r="B20" s="49" t="s">
        <v>131</v>
      </c>
      <c r="C20" s="50" t="s">
        <v>254</v>
      </c>
      <c r="D20" s="41" t="str">
        <f>IF(ISERROR('T30S_Charge_14 11 2023'!W114),"no value",'T30S_Charge_14 11 2023'!W114)</f>
        <v>no value</v>
      </c>
      <c r="E20" s="42" t="e">
        <f>'T30S_Charge_14 11 2023'!X114</f>
        <v>#DIV/0!</v>
      </c>
      <c r="F20" s="43" t="e">
        <f>IF(E20=1,'T30S_Charge_14 11 2023'!AF114,'T30S_Charge_14 11 2023'!AF114)</f>
        <v>#DIV/0!</v>
      </c>
      <c r="G20" s="44"/>
      <c r="H20" s="44"/>
      <c r="I20" s="44"/>
      <c r="J20" s="1"/>
      <c r="K20" s="1"/>
      <c r="L20" s="1"/>
      <c r="M20" s="1"/>
      <c r="O20" s="53"/>
    </row>
    <row r="21" spans="2:18" ht="14.25" thickBot="1">
      <c r="B21" s="51" t="s">
        <v>132</v>
      </c>
      <c r="C21" s="52" t="s">
        <v>257</v>
      </c>
      <c r="D21" s="47" t="str">
        <f>IF(ISERROR('T30S_Charge_14 11 2023'!W115),"no value",'T30S_Charge_14 11 2023'!W115)</f>
        <v>no value</v>
      </c>
      <c r="E21" s="42" t="e">
        <f>'T30S_Charge_14 11 2023'!X115</f>
        <v>#DIV/0!</v>
      </c>
      <c r="F21" s="48" t="e">
        <f>IF(E21=1,'T30S_Charge_14 11 2023'!AF115,'T30S_Charge_14 11 2023'!AF115)</f>
        <v>#DIV/0!</v>
      </c>
      <c r="G21" s="44"/>
      <c r="H21" s="54"/>
      <c r="I21" s="54"/>
      <c r="J21" s="54"/>
      <c r="K21" s="1"/>
      <c r="L21" s="1"/>
      <c r="M21" s="1"/>
      <c r="N21" s="55"/>
      <c r="O21" s="53"/>
      <c r="P21" s="53"/>
    </row>
    <row r="22" spans="2:18" ht="13.5">
      <c r="B22" s="39" t="s">
        <v>133</v>
      </c>
      <c r="C22" s="40" t="s">
        <v>255</v>
      </c>
      <c r="D22" s="41" t="str">
        <f>IF(ISERROR('T30S_Charge_14 11 2023'!W119),"no value",'T30S_Charge_14 11 2023'!W119)</f>
        <v>no value</v>
      </c>
      <c r="E22" s="42" t="e">
        <f>'T30S_Charge_14 11 2023'!X119</f>
        <v>#DIV/0!</v>
      </c>
      <c r="F22" s="43" t="e">
        <f>IF(E22=1,'T30S_Charge_14 11 2023'!AF119,'T30S_Charge_14 11 2023'!AF119)</f>
        <v>#DIV/0!</v>
      </c>
      <c r="G22" s="1"/>
      <c r="H22" s="1"/>
      <c r="I22" s="1"/>
      <c r="J22" s="54"/>
      <c r="K22" s="1"/>
      <c r="L22" s="1"/>
      <c r="M22" s="1"/>
      <c r="O22" s="53"/>
      <c r="P22" s="53"/>
    </row>
    <row r="23" spans="2:18" ht="14.25" thickBot="1">
      <c r="B23" s="45" t="s">
        <v>134</v>
      </c>
      <c r="C23" s="46" t="s">
        <v>256</v>
      </c>
      <c r="D23" s="47" t="str">
        <f>IF(ISERROR('T30S_Charge_14 11 2023'!W120),"no value",'T30S_Charge_14 11 2023'!W120)</f>
        <v>no value</v>
      </c>
      <c r="E23" s="42" t="e">
        <f>'T30S_Charge_14 11 2023'!X120</f>
        <v>#DIV/0!</v>
      </c>
      <c r="F23" s="48" t="e">
        <f>IF(E23=1,'T30S_Charge_14 11 2023'!AF120,'T30S_Charge_14 11 2023'!AF120)</f>
        <v>#DIV/0!</v>
      </c>
      <c r="G23" s="1"/>
      <c r="H23" s="1"/>
      <c r="I23" s="1"/>
      <c r="J23" s="56"/>
      <c r="K23" s="1"/>
      <c r="L23" s="1"/>
      <c r="M23" s="1"/>
      <c r="O23" s="53"/>
      <c r="P23" s="53"/>
    </row>
    <row r="24" spans="2:18">
      <c r="B24" s="75" t="s">
        <v>77</v>
      </c>
      <c r="C24" s="57"/>
      <c r="D24" s="456">
        <f>'T30S_Charge_14 11 2023'!U10</f>
        <v>5</v>
      </c>
      <c r="E24" s="1"/>
      <c r="F24" s="457" t="s">
        <v>356</v>
      </c>
      <c r="G24" s="1"/>
      <c r="H24" s="1"/>
      <c r="I24" s="1"/>
      <c r="J24" s="1"/>
      <c r="K24" s="1"/>
      <c r="L24" s="1"/>
      <c r="M24" s="1"/>
    </row>
    <row r="25" spans="2:18" ht="40.15" customHeight="1" thickBot="1">
      <c r="B25" s="670" t="s">
        <v>232</v>
      </c>
      <c r="C25" s="671"/>
      <c r="D25" s="76" cm="1">
        <f t="array" ref="D25:D26">'T30S_Charge_14 11 2023'!U11:U12</f>
        <v>141</v>
      </c>
    </row>
    <row r="26" spans="2:18" ht="13.5" thickBot="1">
      <c r="B26" s="1"/>
      <c r="D26" s="1">
        <v>0</v>
      </c>
    </row>
    <row r="27" spans="2:18" ht="15.75" thickBot="1">
      <c r="B27" s="87" t="s">
        <v>233</v>
      </c>
      <c r="C27" s="58" t="s">
        <v>5</v>
      </c>
      <c r="D27" s="59" t="s">
        <v>6</v>
      </c>
      <c r="F27" s="60"/>
      <c r="G27" s="61"/>
      <c r="H27" s="86"/>
      <c r="I27" s="62"/>
      <c r="J27" s="61"/>
      <c r="K27" s="61"/>
      <c r="L27" s="61"/>
      <c r="M27" s="61"/>
      <c r="N27" s="61"/>
      <c r="O27" s="61"/>
      <c r="P27" s="61"/>
      <c r="Q27" s="1"/>
      <c r="R27" s="1"/>
    </row>
    <row r="28" spans="2:18">
      <c r="B28" s="15" t="s">
        <v>78</v>
      </c>
      <c r="C28" s="16"/>
      <c r="D28" s="17">
        <f>'LL-CoFren C952-801231'!N7</f>
        <v>0</v>
      </c>
      <c r="G28" s="1"/>
      <c r="H28" s="63"/>
      <c r="I28" s="26"/>
      <c r="J28" s="5"/>
      <c r="K28" s="5"/>
      <c r="L28" s="5"/>
      <c r="M28" s="5"/>
      <c r="N28" s="5"/>
      <c r="O28" s="5"/>
      <c r="P28" s="5"/>
      <c r="Q28" s="1"/>
      <c r="R28" s="1"/>
    </row>
    <row r="29" spans="2:18" ht="13.5" thickBot="1">
      <c r="B29" s="18" t="s">
        <v>84</v>
      </c>
      <c r="C29" s="19" t="s">
        <v>51</v>
      </c>
      <c r="D29" s="20">
        <f>1-D28/D34</f>
        <v>1</v>
      </c>
      <c r="F29" s="668" t="str">
        <f>IF('LL-CoFren C952-801231'!F9="","   &lt;-- No results available","")</f>
        <v xml:space="preserve">   &lt;-- No results available</v>
      </c>
      <c r="G29" s="668"/>
      <c r="H29" s="668"/>
      <c r="I29" s="63"/>
      <c r="J29" s="29"/>
      <c r="K29" s="29"/>
      <c r="L29" s="29"/>
      <c r="M29" s="29"/>
      <c r="N29" s="29"/>
      <c r="O29" s="29"/>
      <c r="P29" s="29"/>
      <c r="Q29" s="1"/>
      <c r="R29" s="1"/>
    </row>
    <row r="30" spans="2:18">
      <c r="B30" s="15" t="s">
        <v>79</v>
      </c>
      <c r="C30" s="16"/>
      <c r="D30" s="17">
        <f>'LL-CoFren C952-801231'!O7</f>
        <v>0</v>
      </c>
      <c r="F30" s="668"/>
      <c r="G30" s="668"/>
      <c r="H30" s="668"/>
      <c r="I30" s="26"/>
      <c r="J30" s="5"/>
      <c r="K30" s="5"/>
      <c r="L30" s="5"/>
      <c r="M30" s="5"/>
      <c r="N30" s="5"/>
      <c r="O30" s="5"/>
      <c r="P30" s="5"/>
      <c r="Q30" s="1"/>
      <c r="R30" s="1"/>
    </row>
    <row r="31" spans="2:18" ht="13.5" thickBot="1">
      <c r="B31" s="18" t="s">
        <v>84</v>
      </c>
      <c r="C31" s="19" t="s">
        <v>55</v>
      </c>
      <c r="D31" s="20">
        <f>1-D30/D34</f>
        <v>1</v>
      </c>
      <c r="F31" s="668"/>
      <c r="G31" s="668"/>
      <c r="H31" s="668"/>
      <c r="I31" s="63"/>
      <c r="J31" s="29"/>
      <c r="K31" s="29"/>
      <c r="L31" s="29"/>
      <c r="M31" s="29"/>
      <c r="N31" s="29"/>
      <c r="O31" s="29"/>
      <c r="P31" s="29"/>
      <c r="Q31" s="1"/>
      <c r="R31" s="1"/>
    </row>
    <row r="32" spans="2:18">
      <c r="B32" s="22" t="s">
        <v>80</v>
      </c>
      <c r="C32" s="64"/>
      <c r="D32" s="17">
        <f>'LL-CoFren C952-801231'!P7</f>
        <v>0</v>
      </c>
      <c r="F32" s="668"/>
      <c r="G32" s="668"/>
      <c r="H32" s="668"/>
      <c r="I32" s="63"/>
      <c r="J32" s="5"/>
      <c r="K32" s="5"/>
      <c r="L32" s="5"/>
      <c r="M32" s="5"/>
      <c r="N32" s="5"/>
      <c r="O32" s="5"/>
      <c r="P32" s="5"/>
      <c r="Q32" s="1"/>
      <c r="R32" s="1"/>
    </row>
    <row r="33" spans="2:16" ht="13.5" thickBot="1">
      <c r="B33" s="66"/>
      <c r="C33" s="23" t="s">
        <v>9</v>
      </c>
      <c r="D33" s="20">
        <f>1-D32/D34</f>
        <v>1</v>
      </c>
      <c r="H33" s="65"/>
      <c r="I33" s="63"/>
      <c r="J33" s="29"/>
      <c r="K33" s="29"/>
      <c r="L33" s="29"/>
      <c r="M33" s="29"/>
      <c r="N33" s="29"/>
      <c r="O33" s="29"/>
      <c r="P33" s="29"/>
    </row>
    <row r="34" spans="2:16" ht="13.5" thickBot="1">
      <c r="B34" s="67" t="s">
        <v>76</v>
      </c>
      <c r="C34" s="68"/>
      <c r="D34" s="4">
        <f>'LL-CoFren C952-801231'!Y8</f>
        <v>138</v>
      </c>
      <c r="H34" s="26"/>
      <c r="I34" s="26"/>
      <c r="J34" s="14"/>
      <c r="K34" s="14"/>
      <c r="L34" s="14"/>
      <c r="M34" s="14"/>
      <c r="N34" s="14"/>
      <c r="O34" s="14"/>
      <c r="P34" s="14"/>
    </row>
    <row r="35" spans="2:16" ht="13.5" thickBot="1">
      <c r="H35" s="69"/>
      <c r="I35" s="69"/>
      <c r="J35" s="69"/>
      <c r="K35" s="69"/>
      <c r="L35" s="69"/>
      <c r="M35" s="62"/>
      <c r="N35" s="69"/>
      <c r="O35" s="69"/>
      <c r="P35" s="69"/>
    </row>
    <row r="36" spans="2:16" ht="15.75" thickBot="1">
      <c r="B36" s="93" t="s">
        <v>258</v>
      </c>
      <c r="C36" s="70" t="s">
        <v>5</v>
      </c>
      <c r="D36" s="71" t="s">
        <v>6</v>
      </c>
      <c r="H36" s="69"/>
      <c r="I36" s="69"/>
      <c r="J36" s="69"/>
      <c r="K36" s="69"/>
      <c r="L36" s="69"/>
      <c r="M36" s="14"/>
      <c r="N36" s="69"/>
      <c r="O36" s="69"/>
      <c r="P36" s="69"/>
    </row>
    <row r="37" spans="2:16">
      <c r="B37" s="15" t="s">
        <v>2</v>
      </c>
      <c r="C37" s="16"/>
      <c r="D37" s="17">
        <f>'K-Jurid_J816M 248 12 19 UIC-K'!N7</f>
        <v>0</v>
      </c>
      <c r="H37" s="72"/>
      <c r="I37" s="72"/>
      <c r="J37" s="72"/>
      <c r="K37" s="72"/>
      <c r="L37" s="72"/>
      <c r="M37" s="14"/>
      <c r="N37" s="72"/>
      <c r="O37" s="72"/>
      <c r="P37" s="72"/>
    </row>
    <row r="38" spans="2:16" ht="13.5" thickBot="1">
      <c r="B38" s="18" t="s">
        <v>84</v>
      </c>
      <c r="C38" s="19" t="s">
        <v>51</v>
      </c>
      <c r="D38" s="20">
        <f>1-D37/D43</f>
        <v>1</v>
      </c>
      <c r="F38" s="669" t="str">
        <f>IF('K-Jurid_J816M 248 12 19 UIC-K'!F9="","   &lt;-- No results available","")</f>
        <v xml:space="preserve">   &lt;-- No results available</v>
      </c>
      <c r="G38" s="669"/>
      <c r="H38" s="669"/>
      <c r="I38" s="1"/>
      <c r="J38" s="1"/>
      <c r="K38" s="1"/>
      <c r="L38" s="1"/>
      <c r="M38" s="1"/>
      <c r="N38" s="1"/>
      <c r="O38" s="1"/>
    </row>
    <row r="39" spans="2:16">
      <c r="B39" s="15" t="s">
        <v>3</v>
      </c>
      <c r="C39" s="16"/>
      <c r="D39" s="17">
        <f>'K-Jurid_J816M 248 12 19 UIC-K'!O7</f>
        <v>0</v>
      </c>
      <c r="F39" s="669"/>
      <c r="G39" s="669"/>
      <c r="H39" s="669"/>
      <c r="I39" s="1"/>
      <c r="J39" s="1"/>
      <c r="K39" s="1"/>
      <c r="L39" s="1"/>
      <c r="M39" s="1"/>
      <c r="N39" s="1"/>
      <c r="O39" s="1"/>
    </row>
    <row r="40" spans="2:16" ht="13.5" thickBot="1">
      <c r="B40" s="18" t="s">
        <v>84</v>
      </c>
      <c r="C40" s="19" t="s">
        <v>55</v>
      </c>
      <c r="D40" s="20">
        <f>1-D39/D43</f>
        <v>1</v>
      </c>
      <c r="F40" s="669"/>
      <c r="G40" s="669"/>
      <c r="H40" s="669"/>
      <c r="I40" s="1"/>
      <c r="J40" s="1"/>
      <c r="K40" s="1"/>
      <c r="L40" s="1"/>
      <c r="M40" s="1"/>
      <c r="N40" s="1"/>
      <c r="O40" s="1"/>
    </row>
    <row r="41" spans="2:16">
      <c r="B41" s="22" t="s">
        <v>4</v>
      </c>
      <c r="C41" s="23"/>
      <c r="D41" s="17">
        <f>'K-Jurid_J816M 248 12 19 UIC-K'!P7</f>
        <v>0</v>
      </c>
      <c r="F41" s="669"/>
      <c r="G41" s="669"/>
      <c r="H41" s="669"/>
    </row>
    <row r="42" spans="2:16" ht="13.5" thickBot="1">
      <c r="B42" s="66"/>
      <c r="C42" s="23" t="s">
        <v>9</v>
      </c>
      <c r="D42" s="20">
        <f>1-D41/D43</f>
        <v>1</v>
      </c>
    </row>
    <row r="43" spans="2:16" ht="13.5" thickBot="1">
      <c r="B43" s="67" t="s">
        <v>81</v>
      </c>
      <c r="C43" s="68"/>
      <c r="D43" s="4">
        <f>'K-Jurid_J816M 248 12 19 UIC-K'!Y8</f>
        <v>136</v>
      </c>
    </row>
  </sheetData>
  <sheetProtection algorithmName="SHA-512" hashValue="TWZqN6aR773E4pzfb2oFuIVEGLrqxWj9ds2/qZiObiFKNeWdWhufwXJZHLCLSU9Je/sq536bcomExcC5jpyv/Q==" saltValue="CrftfPRDC9F60EK0OjnMWg==" spinCount="100000" sheet="1" objects="1" scenarios="1" selectLockedCells="1"/>
  <customSheetViews>
    <customSheetView guid="{A72D9F38-42F0-486C-939B-1FF0EBE3A561}" scale="115" showGridLines="0" fitToPage="1" hiddenRows="1" hiddenColumns="1">
      <selection activeCell="H25" sqref="H25"/>
      <pageMargins left="0.78740157499999996" right="0.78740157499999996" top="0.984251969" bottom="0.984251969" header="0.4921259845" footer="0.4921259845"/>
      <pageSetup paperSize="9" orientation="portrait" r:id="rId1"/>
      <headerFooter alignWithMargins="0">
        <oddHeader>&amp;CDatei: &amp;F     Arbeitsblatt:  &amp;A</oddHeader>
        <oddFooter>&amp;CSeite &amp;P von &amp;N&amp;R&amp;D</oddFooter>
      </headerFooter>
    </customSheetView>
  </customSheetViews>
  <mergeCells count="3">
    <mergeCell ref="F29:H32"/>
    <mergeCell ref="F38:H41"/>
    <mergeCell ref="B25:C25"/>
  </mergeCells>
  <phoneticPr fontId="0" type="noConversion"/>
  <conditionalFormatting sqref="D6 D29 D38">
    <cfRule type="cellIs" dxfId="33" priority="1" stopIfTrue="1" operator="lessThanOrEqual">
      <formula>0.5</formula>
    </cfRule>
    <cfRule type="cellIs" dxfId="32" priority="2" stopIfTrue="1" operator="greaterThan">
      <formula>0.5</formula>
    </cfRule>
  </conditionalFormatting>
  <conditionalFormatting sqref="D8">
    <cfRule type="cellIs" dxfId="31" priority="31" stopIfTrue="1" operator="lessThanOrEqual">
      <formula>0.85</formula>
    </cfRule>
    <cfRule type="cellIs" dxfId="30" priority="32" stopIfTrue="1" operator="greaterThan">
      <formula>0.85</formula>
    </cfRule>
  </conditionalFormatting>
  <conditionalFormatting sqref="D9">
    <cfRule type="cellIs" dxfId="29" priority="33" stopIfTrue="1" operator="greaterThan">
      <formula>3</formula>
    </cfRule>
    <cfRule type="cellIs" dxfId="28" priority="34" stopIfTrue="1" operator="lessThanOrEqual">
      <formula>3</formula>
    </cfRule>
  </conditionalFormatting>
  <conditionalFormatting sqref="D11">
    <cfRule type="cellIs" dxfId="27" priority="7" stopIfTrue="1" operator="equal">
      <formula>0</formula>
    </cfRule>
    <cfRule type="cellIs" dxfId="26" priority="8" stopIfTrue="1" operator="greaterThan">
      <formula>0</formula>
    </cfRule>
  </conditionalFormatting>
  <conditionalFormatting sqref="D14">
    <cfRule type="expression" dxfId="25" priority="9" stopIfTrue="1">
      <formula>$E$14=0</formula>
    </cfRule>
    <cfRule type="expression" dxfId="24" priority="10" stopIfTrue="1">
      <formula>$E$14=1</formula>
    </cfRule>
  </conditionalFormatting>
  <conditionalFormatting sqref="D15">
    <cfRule type="expression" dxfId="23" priority="11" stopIfTrue="1">
      <formula>$E$15=0</formula>
    </cfRule>
    <cfRule type="expression" dxfId="22" priority="12" stopIfTrue="1">
      <formula>$E$15=1</formula>
    </cfRule>
  </conditionalFormatting>
  <conditionalFormatting sqref="D16">
    <cfRule type="expression" dxfId="21" priority="13" stopIfTrue="1">
      <formula>$E$16=0</formula>
    </cfRule>
    <cfRule type="expression" dxfId="20" priority="14" stopIfTrue="1">
      <formula>$E$16=1</formula>
    </cfRule>
  </conditionalFormatting>
  <conditionalFormatting sqref="D17">
    <cfRule type="expression" dxfId="19" priority="15" stopIfTrue="1">
      <formula>$E$17=0</formula>
    </cfRule>
    <cfRule type="expression" dxfId="18" priority="16" stopIfTrue="1">
      <formula>$E$17=1</formula>
    </cfRule>
  </conditionalFormatting>
  <conditionalFormatting sqref="D18">
    <cfRule type="expression" dxfId="17" priority="17" stopIfTrue="1">
      <formula>$E$18=0</formula>
    </cfRule>
    <cfRule type="expression" dxfId="16" priority="18" stopIfTrue="1">
      <formula>$E$18=1</formula>
    </cfRule>
  </conditionalFormatting>
  <conditionalFormatting sqref="D19">
    <cfRule type="expression" dxfId="15" priority="19" stopIfTrue="1">
      <formula>$E$19=0</formula>
    </cfRule>
    <cfRule type="expression" dxfId="14" priority="20" stopIfTrue="1">
      <formula>$E$19=1</formula>
    </cfRule>
  </conditionalFormatting>
  <conditionalFormatting sqref="D20">
    <cfRule type="expression" dxfId="13" priority="21" stopIfTrue="1">
      <formula>$E$20=0</formula>
    </cfRule>
    <cfRule type="expression" dxfId="12" priority="22" stopIfTrue="1">
      <formula>$E$20=1</formula>
    </cfRule>
  </conditionalFormatting>
  <conditionalFormatting sqref="D21">
    <cfRule type="expression" dxfId="11" priority="23" stopIfTrue="1">
      <formula>$E$21=0</formula>
    </cfRule>
    <cfRule type="expression" dxfId="10" priority="24" stopIfTrue="1">
      <formula>$E$21=1</formula>
    </cfRule>
  </conditionalFormatting>
  <conditionalFormatting sqref="D22">
    <cfRule type="expression" dxfId="9" priority="25" stopIfTrue="1">
      <formula>$E$22=0</formula>
    </cfRule>
    <cfRule type="expression" dxfId="8" priority="26" stopIfTrue="1">
      <formula>$E$22=1</formula>
    </cfRule>
  </conditionalFormatting>
  <conditionalFormatting sqref="D23">
    <cfRule type="expression" dxfId="7" priority="27" stopIfTrue="1">
      <formula>$E$23=0</formula>
    </cfRule>
    <cfRule type="expression" dxfId="6" priority="28" stopIfTrue="1">
      <formula>$E$23=1</formula>
    </cfRule>
  </conditionalFormatting>
  <conditionalFormatting sqref="D31 D40">
    <cfRule type="cellIs" dxfId="5" priority="3" stopIfTrue="1" operator="lessThanOrEqual">
      <formula>0.75</formula>
    </cfRule>
    <cfRule type="cellIs" dxfId="4" priority="4" stopIfTrue="1" operator="greaterThan">
      <formula>0.75</formula>
    </cfRule>
  </conditionalFormatting>
  <conditionalFormatting sqref="D33 D42">
    <cfRule type="cellIs" dxfId="3" priority="5" stopIfTrue="1" operator="lessThan">
      <formula>0.9</formula>
    </cfRule>
    <cfRule type="cellIs" dxfId="2" priority="6" stopIfTrue="1" operator="greaterThanOrEqual">
      <formula>0.9</formula>
    </cfRule>
  </conditionalFormatting>
  <conditionalFormatting sqref="F14:F23">
    <cfRule type="cellIs" dxfId="1" priority="29" stopIfTrue="1" operator="greaterThan">
      <formula>0.01</formula>
    </cfRule>
    <cfRule type="cellIs" dxfId="0" priority="30" stopIfTrue="1" operator="lessThanOrEqual">
      <formula>0.01</formula>
    </cfRule>
  </conditionalFormatting>
  <pageMargins left="0.78740157499999996" right="0.78740157499999996" top="0.984251969" bottom="0.984251969" header="0.4921259845" footer="0.4921259845"/>
  <pageSetup paperSize="9" orientation="portrait" r:id="rId2"/>
  <headerFooter alignWithMargins="0">
    <oddHeader>&amp;CDatei: &amp;F     Arbeitsblatt:  &amp;A</oddHeader>
    <oddFooter>&amp;CSeite &amp;P von &amp;N&amp;R&amp;D</oddFooter>
  </headerFooter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A534186405A4443B9D9FA2447FE15C2" ma:contentTypeVersion="13" ma:contentTypeDescription="Create a new document." ma:contentTypeScope="" ma:versionID="ed336c86db917f3a9a1a34cb32b32d1c">
  <xsd:schema xmlns:xsd="http://www.w3.org/2001/XMLSchema" xmlns:xs="http://www.w3.org/2001/XMLSchema" xmlns:p="http://schemas.microsoft.com/office/2006/metadata/properties" xmlns:ns2="2236a944-99ed-4b10-8ba0-a52ec38d3044" xmlns:ns3="a9539b89-7dc4-4e50-8940-90ea7ec5834f" targetNamespace="http://schemas.microsoft.com/office/2006/metadata/properties" ma:root="true" ma:fieldsID="5f828d715b742390d26383cdbdafbaf4" ns2:_="" ns3:_="">
    <xsd:import namespace="2236a944-99ed-4b10-8ba0-a52ec38d3044"/>
    <xsd:import namespace="a9539b89-7dc4-4e50-8940-90ea7ec583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SearchPropertie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36a944-99ed-4b10-8ba0-a52ec38d30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3bcc5347-11e2-416a-89c8-caa8d89843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539b89-7dc4-4e50-8940-90ea7ec5834f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51157adf-fb6c-4873-b2bf-1680bab8f2f6}" ma:internalName="TaxCatchAll" ma:showField="CatchAllData" ma:web="a9539b89-7dc4-4e50-8940-90ea7ec5834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539b89-7dc4-4e50-8940-90ea7ec5834f" xsi:nil="true"/>
    <lcf76f155ced4ddcb4097134ff3c332f xmlns="2236a944-99ed-4b10-8ba0-a52ec38d304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A2AD839-2984-4105-871D-4DAC2D0FAAE1}"/>
</file>

<file path=customXml/itemProps2.xml><?xml version="1.0" encoding="utf-8"?>
<ds:datastoreItem xmlns:ds="http://schemas.openxmlformats.org/officeDocument/2006/customXml" ds:itemID="{DFA5C45A-15F0-4BDA-8DBF-F2CE6491B19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4E60D8F-D07E-44BD-B749-D43F7DD40F28}">
  <ds:schemaRefs>
    <ds:schemaRef ds:uri="1bd92848-279e-4b2b-abc0-89465ba8cc6e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purl.org/dc/terms/"/>
    <ds:schemaRef ds:uri="http://schemas.openxmlformats.org/package/2006/metadata/core-properties"/>
    <ds:schemaRef ds:uri="2e91fbcd-ac10-44c8-9f9b-1059635d0ddf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3</vt:i4>
      </vt:variant>
    </vt:vector>
  </HeadingPairs>
  <TitlesOfParts>
    <vt:vector size="9" baseType="lpstr">
      <vt:lpstr>Versions Historie</vt:lpstr>
      <vt:lpstr>Tool Info</vt:lpstr>
      <vt:lpstr>T30S_Charge_14 11 2023</vt:lpstr>
      <vt:lpstr>LL-CoFren C952-801231</vt:lpstr>
      <vt:lpstr>K-Jurid_J816M 248 12 19 UIC-K</vt:lpstr>
      <vt:lpstr>ALL Results of violations</vt:lpstr>
      <vt:lpstr>'ALL Results of violations'!Area_stampa</vt:lpstr>
      <vt:lpstr>'T30S_Charge_14 11 2023'!Area_stampa</vt:lpstr>
      <vt:lpstr>'T30S_Charge_14 11 2023'!Titoli_stampa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GT_PC</dc:creator>
  <cp:lastModifiedBy>RUGGIERO CARLO</cp:lastModifiedBy>
  <cp:lastPrinted>2018-07-10T13:34:16Z</cp:lastPrinted>
  <dcterms:created xsi:type="dcterms:W3CDTF">2009-11-24T19:31:53Z</dcterms:created>
  <dcterms:modified xsi:type="dcterms:W3CDTF">2025-01-15T10:26:04Z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0x0101008A534186405A4443B9D9FA2447FE15C2</vt:lpwstr>
  </property>
  <property fmtid="{D5CDD505-2E9C-101B-9397-08002B2CF9AE}" pid="3" name="MSIP_Label_8a44a90e-04f7-4d21-b494-cfe49b26ce55_Enabled">
    <vt:lpwstr>true</vt:lpwstr>
  </property>
  <property fmtid="{D5CDD505-2E9C-101B-9397-08002B2CF9AE}" pid="4" name="MSIP_Label_8a44a90e-04f7-4d21-b494-cfe49b26ce55_SetDate">
    <vt:lpwstr>2024-07-25T16:08:26Z</vt:lpwstr>
  </property>
  <property fmtid="{D5CDD505-2E9C-101B-9397-08002B2CF9AE}" pid="5" name="MSIP_Label_8a44a90e-04f7-4d21-b494-cfe49b26ce55_Method">
    <vt:lpwstr>Privileged</vt:lpwstr>
  </property>
  <property fmtid="{D5CDD505-2E9C-101B-9397-08002B2CF9AE}" pid="6" name="MSIP_Label_8a44a90e-04f7-4d21-b494-cfe49b26ce55_Name">
    <vt:lpwstr>Internal use without footer</vt:lpwstr>
  </property>
  <property fmtid="{D5CDD505-2E9C-101B-9397-08002B2CF9AE}" pid="7" name="MSIP_Label_8a44a90e-04f7-4d21-b494-cfe49b26ce55_SiteId">
    <vt:lpwstr>4c8a6547-459a-4b75-a3dc-f66efe3e9c4e</vt:lpwstr>
  </property>
  <property fmtid="{D5CDD505-2E9C-101B-9397-08002B2CF9AE}" pid="8" name="MSIP_Label_8a44a90e-04f7-4d21-b494-cfe49b26ce55_ActionId">
    <vt:lpwstr>ad5f031b-a055-4bdb-af3d-8f9632e5b3ed</vt:lpwstr>
  </property>
  <property fmtid="{D5CDD505-2E9C-101B-9397-08002B2CF9AE}" pid="9" name="MSIP_Label_8a44a90e-04f7-4d21-b494-cfe49b26ce55_ContentBits">
    <vt:lpwstr>0</vt:lpwstr>
  </property>
</Properties>
</file>